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Фінансовий звіт за 2 кв_2025\"/>
    </mc:Choice>
  </mc:AlternateContent>
  <bookViews>
    <workbookView xWindow="0" yWindow="0" windowWidth="28185" windowHeight="12300" tabRatio="915" activeTab="8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інфо_2'!$A$1:$AF$48</definedName>
    <definedName name="_xlnm.Print_Area" localSheetId="0">'I. Фін результат'!$A$1:$I$103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капівидатків'!$A$1:$G$32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7" i="19" l="1"/>
  <c r="D17" i="19"/>
  <c r="F54" i="21" l="1"/>
  <c r="G54" i="21"/>
  <c r="F34" i="21" l="1"/>
  <c r="G34" i="21"/>
  <c r="F17" i="23" l="1"/>
  <c r="G17" i="23"/>
  <c r="C26" i="23" l="1"/>
  <c r="C12" i="23"/>
  <c r="C8" i="23"/>
  <c r="C7" i="3"/>
  <c r="C43" i="19"/>
  <c r="C40" i="19"/>
  <c r="C36" i="19"/>
  <c r="C27" i="19"/>
  <c r="C19" i="19"/>
  <c r="C17" i="19"/>
  <c r="C9" i="19"/>
  <c r="C6" i="23" l="1"/>
  <c r="C50" i="21"/>
  <c r="C41" i="21"/>
  <c r="C38" i="21"/>
  <c r="C25" i="21"/>
  <c r="C6" i="21"/>
  <c r="C99" i="2"/>
  <c r="C91" i="2"/>
  <c r="C90" i="2"/>
  <c r="C88" i="2"/>
  <c r="C87" i="2"/>
  <c r="C82" i="2"/>
  <c r="C71" i="2"/>
  <c r="C68" i="2"/>
  <c r="C56" i="2"/>
  <c r="C52" i="2"/>
  <c r="C44" i="2"/>
  <c r="C23" i="2"/>
  <c r="C22" i="2"/>
  <c r="C63" i="2" s="1"/>
  <c r="C13" i="2"/>
  <c r="C83" i="2" s="1"/>
  <c r="C74" i="2" l="1"/>
  <c r="C79" i="2" s="1"/>
  <c r="C86" i="2"/>
  <c r="C92" i="2" s="1"/>
  <c r="F22" i="21" l="1"/>
  <c r="G22" i="21"/>
  <c r="G29" i="21" l="1"/>
  <c r="F29" i="21"/>
  <c r="F33" i="21"/>
  <c r="G33" i="21"/>
  <c r="G27" i="21" l="1"/>
  <c r="F27" i="21"/>
  <c r="F35" i="21"/>
  <c r="G35" i="21"/>
  <c r="O23" i="9" l="1"/>
  <c r="P23" i="9"/>
  <c r="S23" i="9"/>
  <c r="T23" i="9"/>
  <c r="W23" i="9"/>
  <c r="X23" i="9"/>
  <c r="AA23" i="9"/>
  <c r="AB23" i="9"/>
  <c r="AC23" i="9"/>
  <c r="AD23" i="9"/>
  <c r="AE23" i="9" s="1"/>
  <c r="O24" i="9"/>
  <c r="P24" i="9"/>
  <c r="S24" i="9"/>
  <c r="T24" i="9"/>
  <c r="W24" i="9"/>
  <c r="X24" i="9"/>
  <c r="AA24" i="9"/>
  <c r="AB24" i="9"/>
  <c r="AC24" i="9"/>
  <c r="AD24" i="9"/>
  <c r="O25" i="9"/>
  <c r="P25" i="9"/>
  <c r="S25" i="9"/>
  <c r="T25" i="9"/>
  <c r="W25" i="9"/>
  <c r="X25" i="9"/>
  <c r="AA25" i="9"/>
  <c r="AB25" i="9"/>
  <c r="AC25" i="9"/>
  <c r="AD25" i="9"/>
  <c r="O26" i="9"/>
  <c r="P26" i="9"/>
  <c r="S26" i="9"/>
  <c r="T26" i="9"/>
  <c r="W26" i="9"/>
  <c r="X26" i="9"/>
  <c r="AA26" i="9"/>
  <c r="AB26" i="9"/>
  <c r="AC26" i="9"/>
  <c r="AD26" i="9"/>
  <c r="AE26" i="9" s="1"/>
  <c r="O27" i="9"/>
  <c r="P27" i="9"/>
  <c r="S27" i="9"/>
  <c r="T27" i="9"/>
  <c r="W27" i="9"/>
  <c r="X27" i="9"/>
  <c r="AA27" i="9"/>
  <c r="AB27" i="9"/>
  <c r="AC27" i="9"/>
  <c r="AD27" i="9"/>
  <c r="AE27" i="9" s="1"/>
  <c r="AE25" i="9" l="1"/>
  <c r="AE24" i="9"/>
  <c r="AF24" i="9"/>
  <c r="AF26" i="9"/>
  <c r="AF25" i="9"/>
  <c r="AF23" i="9"/>
  <c r="AF27" i="9"/>
  <c r="G27" i="23"/>
  <c r="F27" i="23"/>
  <c r="G10" i="23" l="1"/>
  <c r="F10" i="23"/>
  <c r="G9" i="23"/>
  <c r="F9" i="23"/>
  <c r="F45" i="21" l="1"/>
  <c r="G45" i="21"/>
  <c r="F44" i="21"/>
  <c r="G44" i="21"/>
  <c r="F36" i="21" l="1"/>
  <c r="G36" i="21"/>
  <c r="V18" i="9"/>
  <c r="AD18" i="9" s="1"/>
  <c r="AD19" i="9"/>
  <c r="AC19" i="9"/>
  <c r="AB19" i="9"/>
  <c r="AA19" i="9"/>
  <c r="X19" i="9"/>
  <c r="W19" i="9"/>
  <c r="T19" i="9"/>
  <c r="S19" i="9"/>
  <c r="P19" i="9"/>
  <c r="O19" i="9"/>
  <c r="AD14" i="9"/>
  <c r="AC14" i="9"/>
  <c r="AB14" i="9"/>
  <c r="AA14" i="9"/>
  <c r="X14" i="9"/>
  <c r="W14" i="9"/>
  <c r="T14" i="9"/>
  <c r="S14" i="9"/>
  <c r="P14" i="9"/>
  <c r="O14" i="9"/>
  <c r="AD16" i="9"/>
  <c r="AC16" i="9"/>
  <c r="AB16" i="9"/>
  <c r="AA16" i="9"/>
  <c r="X16" i="9"/>
  <c r="W16" i="9"/>
  <c r="T16" i="9"/>
  <c r="S16" i="9"/>
  <c r="P16" i="9"/>
  <c r="O16" i="9"/>
  <c r="AD15" i="9"/>
  <c r="AC15" i="9"/>
  <c r="AB15" i="9"/>
  <c r="AA15" i="9"/>
  <c r="X15" i="9"/>
  <c r="W15" i="9"/>
  <c r="T15" i="9"/>
  <c r="S15" i="9"/>
  <c r="P15" i="9"/>
  <c r="O15" i="9"/>
  <c r="AD17" i="9"/>
  <c r="AC17" i="9"/>
  <c r="AB17" i="9"/>
  <c r="AA17" i="9"/>
  <c r="X17" i="9"/>
  <c r="W17" i="9"/>
  <c r="T17" i="9"/>
  <c r="S17" i="9"/>
  <c r="P17" i="9"/>
  <c r="O17" i="9"/>
  <c r="AD10" i="9"/>
  <c r="AC10" i="9"/>
  <c r="AB10" i="9"/>
  <c r="AA10" i="9"/>
  <c r="X10" i="9"/>
  <c r="W10" i="9"/>
  <c r="T10" i="9"/>
  <c r="S10" i="9"/>
  <c r="P10" i="9"/>
  <c r="O10" i="9"/>
  <c r="Z28" i="9"/>
  <c r="Y28" i="9"/>
  <c r="R28" i="9"/>
  <c r="Q28" i="9"/>
  <c r="N28" i="9"/>
  <c r="M28" i="9"/>
  <c r="AB22" i="9"/>
  <c r="AA22" i="9"/>
  <c r="V22" i="9"/>
  <c r="AD22" i="9" s="1"/>
  <c r="U22" i="9"/>
  <c r="AC22" i="9" s="1"/>
  <c r="T22" i="9"/>
  <c r="S22" i="9"/>
  <c r="P22" i="9"/>
  <c r="O22" i="9"/>
  <c r="AD21" i="9"/>
  <c r="AC21" i="9"/>
  <c r="AB21" i="9"/>
  <c r="AA21" i="9"/>
  <c r="X21" i="9"/>
  <c r="W21" i="9"/>
  <c r="T21" i="9"/>
  <c r="S21" i="9"/>
  <c r="P21" i="9"/>
  <c r="O21" i="9"/>
  <c r="AD20" i="9"/>
  <c r="AC20" i="9"/>
  <c r="AB20" i="9"/>
  <c r="AA20" i="9"/>
  <c r="X20" i="9"/>
  <c r="W20" i="9"/>
  <c r="T20" i="9"/>
  <c r="S20" i="9"/>
  <c r="P20" i="9"/>
  <c r="O20" i="9"/>
  <c r="AB18" i="9"/>
  <c r="AA18" i="9"/>
  <c r="U18" i="9"/>
  <c r="AC18" i="9" s="1"/>
  <c r="T18" i="9"/>
  <c r="S18" i="9"/>
  <c r="P18" i="9"/>
  <c r="O18" i="9"/>
  <c r="AD13" i="9"/>
  <c r="AC13" i="9"/>
  <c r="AB13" i="9"/>
  <c r="AA13" i="9"/>
  <c r="X13" i="9"/>
  <c r="W13" i="9"/>
  <c r="T13" i="9"/>
  <c r="S13" i="9"/>
  <c r="P13" i="9"/>
  <c r="O13" i="9"/>
  <c r="AD12" i="9"/>
  <c r="AC12" i="9"/>
  <c r="AB12" i="9"/>
  <c r="AA12" i="9"/>
  <c r="X12" i="9"/>
  <c r="W12" i="9"/>
  <c r="T12" i="9"/>
  <c r="S12" i="9"/>
  <c r="P12" i="9"/>
  <c r="O12" i="9"/>
  <c r="AB11" i="9"/>
  <c r="AA11" i="9"/>
  <c r="V11" i="9"/>
  <c r="AD11" i="9" s="1"/>
  <c r="U11" i="9"/>
  <c r="AC11" i="9" s="1"/>
  <c r="T11" i="9"/>
  <c r="S11" i="9"/>
  <c r="P11" i="9"/>
  <c r="O11" i="9"/>
  <c r="AB9" i="9"/>
  <c r="AA9" i="9"/>
  <c r="V9" i="9"/>
  <c r="U9" i="9"/>
  <c r="T9" i="9"/>
  <c r="S9" i="9"/>
  <c r="P9" i="9"/>
  <c r="O9" i="9"/>
  <c r="U28" i="9" l="1"/>
  <c r="AC28" i="9" s="1"/>
  <c r="U29" i="9" s="1"/>
  <c r="O28" i="9"/>
  <c r="S28" i="9"/>
  <c r="AF16" i="9"/>
  <c r="AF14" i="9"/>
  <c r="AE19" i="9"/>
  <c r="AA28" i="9"/>
  <c r="V28" i="9"/>
  <c r="AD28" i="9" s="1"/>
  <c r="AF19" i="9"/>
  <c r="AE14" i="9"/>
  <c r="AE16" i="9"/>
  <c r="AF17" i="9"/>
  <c r="AE15" i="9"/>
  <c r="AF15" i="9"/>
  <c r="AE17" i="9"/>
  <c r="AE10" i="9"/>
  <c r="AE12" i="9"/>
  <c r="AE13" i="9"/>
  <c r="AE20" i="9"/>
  <c r="AE21" i="9"/>
  <c r="AF10" i="9"/>
  <c r="AF12" i="9"/>
  <c r="AF13" i="9"/>
  <c r="AF20" i="9"/>
  <c r="AF21" i="9"/>
  <c r="AE11" i="9"/>
  <c r="AF11" i="9"/>
  <c r="AE18" i="9"/>
  <c r="AF18" i="9"/>
  <c r="AE22" i="9"/>
  <c r="AF22" i="9"/>
  <c r="W9" i="9"/>
  <c r="AC9" i="9"/>
  <c r="W18" i="9"/>
  <c r="X9" i="9"/>
  <c r="AD9" i="9"/>
  <c r="X11" i="9"/>
  <c r="X18" i="9"/>
  <c r="X22" i="9"/>
  <c r="P28" i="9"/>
  <c r="T28" i="9"/>
  <c r="AB28" i="9"/>
  <c r="W11" i="9"/>
  <c r="W22" i="9"/>
  <c r="X28" i="9" l="1"/>
  <c r="Z29" i="9"/>
  <c r="AE28" i="9"/>
  <c r="W28" i="9"/>
  <c r="N29" i="9"/>
  <c r="AF9" i="9"/>
  <c r="AE9" i="9"/>
  <c r="Q29" i="9"/>
  <c r="AF28" i="9"/>
  <c r="Y29" i="9"/>
  <c r="M29" i="9"/>
  <c r="R29" i="9"/>
  <c r="V29" i="9"/>
  <c r="AD29" i="9" l="1"/>
  <c r="AC29" i="9"/>
  <c r="E9" i="19" l="1"/>
  <c r="F21" i="21"/>
  <c r="G21" i="21"/>
  <c r="F55" i="21" l="1"/>
  <c r="G55" i="21"/>
  <c r="F24" i="23" l="1"/>
  <c r="G24" i="23"/>
  <c r="F23" i="23"/>
  <c r="G23" i="23"/>
  <c r="F22" i="23"/>
  <c r="G22" i="23"/>
  <c r="F21" i="23"/>
  <c r="G21" i="23"/>
  <c r="F20" i="23"/>
  <c r="G20" i="23"/>
  <c r="F19" i="23"/>
  <c r="G19" i="23"/>
  <c r="G53" i="21" l="1"/>
  <c r="F53" i="21"/>
  <c r="G23" i="21"/>
  <c r="F23" i="21"/>
  <c r="C18" i="10"/>
  <c r="C9" i="20"/>
  <c r="C25" i="10"/>
  <c r="C24" i="10"/>
  <c r="C23" i="10"/>
  <c r="C14" i="10"/>
  <c r="C10" i="10"/>
  <c r="G33" i="19"/>
  <c r="H33" i="19"/>
  <c r="C22" i="10" l="1"/>
  <c r="G12" i="2"/>
  <c r="H12" i="2"/>
  <c r="E50" i="21" l="1"/>
  <c r="D50" i="21"/>
  <c r="G73" i="2" l="1"/>
  <c r="G65" i="2"/>
  <c r="I25" i="10"/>
  <c r="I24" i="10"/>
  <c r="I23" i="10"/>
  <c r="G37" i="10"/>
  <c r="G11" i="20"/>
  <c r="H31" i="19"/>
  <c r="G31" i="19"/>
  <c r="H29" i="19"/>
  <c r="G29" i="19"/>
  <c r="H28" i="19"/>
  <c r="G28" i="19"/>
  <c r="G40" i="21" l="1"/>
  <c r="F40" i="21"/>
  <c r="G39" i="21"/>
  <c r="F39" i="21"/>
  <c r="G37" i="21"/>
  <c r="F37" i="21"/>
  <c r="G32" i="21"/>
  <c r="F32" i="21"/>
  <c r="G31" i="21"/>
  <c r="F31" i="21"/>
  <c r="G30" i="21"/>
  <c r="F30" i="21"/>
  <c r="G28" i="21"/>
  <c r="F28" i="21"/>
  <c r="G26" i="21"/>
  <c r="F26" i="21"/>
  <c r="G24" i="21"/>
  <c r="F24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52" i="21"/>
  <c r="F52" i="21"/>
  <c r="G51" i="21"/>
  <c r="F51" i="21"/>
  <c r="G49" i="21"/>
  <c r="F49" i="21"/>
  <c r="G48" i="21"/>
  <c r="F48" i="21"/>
  <c r="G47" i="21"/>
  <c r="F47" i="21"/>
  <c r="G46" i="21"/>
  <c r="F46" i="21"/>
  <c r="G43" i="21"/>
  <c r="F43" i="21"/>
  <c r="G42" i="21"/>
  <c r="F42" i="21"/>
  <c r="G70" i="2"/>
  <c r="E41" i="21"/>
  <c r="E6" i="21"/>
  <c r="E38" i="21"/>
  <c r="E25" i="21"/>
  <c r="G18" i="23"/>
  <c r="F18" i="23"/>
  <c r="G16" i="23"/>
  <c r="F16" i="23"/>
  <c r="G15" i="23"/>
  <c r="F15" i="23"/>
  <c r="G14" i="23"/>
  <c r="F14" i="23"/>
  <c r="G11" i="23"/>
  <c r="E12" i="23" l="1"/>
  <c r="E26" i="23" l="1"/>
  <c r="D26" i="23"/>
  <c r="E8" i="23"/>
  <c r="E6" i="23" l="1"/>
  <c r="D37" i="10" l="1"/>
  <c r="D12" i="23" l="1"/>
  <c r="G13" i="23"/>
  <c r="F13" i="23"/>
  <c r="D8" i="23"/>
  <c r="E7" i="3"/>
  <c r="E40" i="19"/>
  <c r="E36" i="19"/>
  <c r="E27" i="19"/>
  <c r="E19" i="19"/>
  <c r="D41" i="21"/>
  <c r="D38" i="21"/>
  <c r="D25" i="21"/>
  <c r="D6" i="21"/>
  <c r="E99" i="2"/>
  <c r="E91" i="2"/>
  <c r="E90" i="2"/>
  <c r="E88" i="2"/>
  <c r="E87" i="2"/>
  <c r="E71" i="2"/>
  <c r="E68" i="2"/>
  <c r="E56" i="2"/>
  <c r="E52" i="2"/>
  <c r="E44" i="2"/>
  <c r="E23" i="2"/>
  <c r="E13" i="2"/>
  <c r="E22" i="2" s="1"/>
  <c r="D6" i="23" l="1"/>
  <c r="E82" i="2"/>
  <c r="E43" i="19"/>
  <c r="E63" i="2"/>
  <c r="E86" i="2" s="1"/>
  <c r="E92" i="2" s="1"/>
  <c r="E83" i="2"/>
  <c r="F25" i="21"/>
  <c r="G25" i="21"/>
  <c r="F41" i="21"/>
  <c r="G41" i="21"/>
  <c r="G38" i="21"/>
  <c r="F38" i="21"/>
  <c r="G50" i="21"/>
  <c r="F50" i="21"/>
  <c r="G8" i="23"/>
  <c r="F8" i="23"/>
  <c r="E74" i="2" l="1"/>
  <c r="E79" i="2" s="1"/>
  <c r="E17" i="19" s="1"/>
  <c r="I18" i="10"/>
  <c r="F18" i="10"/>
  <c r="K34" i="10" l="1"/>
  <c r="K35" i="10"/>
  <c r="L34" i="10"/>
  <c r="L35" i="10"/>
  <c r="M34" i="10"/>
  <c r="M35" i="10"/>
  <c r="N34" i="10"/>
  <c r="N35" i="10"/>
  <c r="O34" i="10"/>
  <c r="O35" i="10"/>
  <c r="L37" i="10"/>
  <c r="K37" i="10"/>
  <c r="J34" i="10"/>
  <c r="J35" i="10"/>
  <c r="J37" i="10"/>
  <c r="O36" i="10"/>
  <c r="N36" i="10"/>
  <c r="M36" i="10"/>
  <c r="L36" i="10"/>
  <c r="K36" i="10"/>
  <c r="J36" i="10"/>
  <c r="F25" i="10"/>
  <c r="F24" i="10"/>
  <c r="F23" i="10"/>
  <c r="I14" i="10"/>
  <c r="F14" i="10"/>
  <c r="I10" i="10"/>
  <c r="I22" i="10" s="1"/>
  <c r="F10" i="10"/>
  <c r="F22" i="10" s="1"/>
  <c r="M37" i="10" l="1"/>
  <c r="C22" i="25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F27" i="19"/>
  <c r="H30" i="19"/>
  <c r="H32" i="19"/>
  <c r="H34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12" i="23"/>
  <c r="G25" i="23"/>
  <c r="G26" i="23"/>
  <c r="G28" i="23"/>
  <c r="G6" i="23"/>
  <c r="F7" i="23"/>
  <c r="F11" i="23"/>
  <c r="F12" i="23"/>
  <c r="F25" i="23"/>
  <c r="F26" i="23"/>
  <c r="F28" i="23"/>
  <c r="F6" i="23"/>
  <c r="F6" i="21"/>
  <c r="G6" i="21"/>
  <c r="G25" i="19" l="1"/>
  <c r="H25" i="19"/>
  <c r="D36" i="19" l="1"/>
  <c r="F36" i="19"/>
  <c r="D9" i="20"/>
  <c r="E9" i="20"/>
  <c r="F9" i="20"/>
  <c r="H12" i="20"/>
  <c r="H11" i="20"/>
  <c r="T41" i="9"/>
  <c r="R41" i="9"/>
  <c r="P41" i="9"/>
  <c r="N38" i="9"/>
  <c r="N40" i="9"/>
  <c r="L41" i="9"/>
  <c r="J41" i="9"/>
  <c r="H41" i="9"/>
  <c r="F41" i="9"/>
  <c r="F13" i="2"/>
  <c r="F52" i="2"/>
  <c r="F56" i="2"/>
  <c r="D87" i="2"/>
  <c r="F88" i="2"/>
  <c r="F90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F7" i="3"/>
  <c r="H7" i="3" s="1"/>
  <c r="D40" i="19"/>
  <c r="F40" i="19"/>
  <c r="D19" i="19"/>
  <c r="F19" i="19"/>
  <c r="H20" i="19"/>
  <c r="H21" i="19"/>
  <c r="H22" i="19"/>
  <c r="H23" i="19"/>
  <c r="H24" i="19"/>
  <c r="H26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F9" i="19"/>
  <c r="D91" i="2"/>
  <c r="D90" i="2"/>
  <c r="D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F99" i="2"/>
  <c r="H99" i="2" s="1"/>
  <c r="H94" i="2"/>
  <c r="F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D44" i="2"/>
  <c r="D71" i="2"/>
  <c r="F71" i="2"/>
  <c r="D68" i="2"/>
  <c r="F68" i="2"/>
  <c r="D56" i="2"/>
  <c r="D52" i="2"/>
  <c r="G84" i="2"/>
  <c r="D99" i="2"/>
  <c r="G98" i="2"/>
  <c r="G97" i="2"/>
  <c r="G96" i="2"/>
  <c r="G95" i="2"/>
  <c r="G94" i="2"/>
  <c r="D13" i="2"/>
  <c r="D23" i="2"/>
  <c r="F23" i="2"/>
  <c r="G24" i="19"/>
  <c r="G42" i="19"/>
  <c r="G38" i="19"/>
  <c r="G37" i="19"/>
  <c r="G35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H9" i="20" l="1"/>
  <c r="F43" i="19"/>
  <c r="H43" i="19" s="1"/>
  <c r="G88" i="2"/>
  <c r="H88" i="2"/>
  <c r="N41" i="9"/>
  <c r="H90" i="2"/>
  <c r="H36" i="19"/>
  <c r="G56" i="2"/>
  <c r="H56" i="2"/>
  <c r="H87" i="2"/>
  <c r="G9" i="19"/>
  <c r="H40" i="19"/>
  <c r="D43" i="19"/>
  <c r="G9" i="20"/>
  <c r="G7" i="3"/>
  <c r="G19" i="19"/>
  <c r="H19" i="19"/>
  <c r="H9" i="19"/>
  <c r="G36" i="19"/>
  <c r="H89" i="2"/>
  <c r="H23" i="2"/>
  <c r="G87" i="2"/>
  <c r="H13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G23" i="2"/>
  <c r="D83" i="2"/>
  <c r="G13" i="2"/>
  <c r="F22" i="2"/>
  <c r="D22" i="2"/>
  <c r="D63" i="2" s="1"/>
  <c r="G52" i="2"/>
  <c r="G43" i="19" l="1"/>
  <c r="G83" i="2"/>
  <c r="H82" i="2"/>
  <c r="G82" i="2"/>
  <c r="H83" i="2"/>
  <c r="D74" i="2"/>
  <c r="D79" i="2" s="1"/>
  <c r="D86" i="2"/>
  <c r="D92" i="2" s="1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<sst xmlns="http://schemas.openxmlformats.org/spreadsheetml/2006/main" count="636" uniqueCount="339">
  <si>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</si>
  <si>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</si>
  <si>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</si>
  <si>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</si>
  <si>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</si>
  <si>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</si>
  <si>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</si>
  <si>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</si>
  <si>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</si>
  <si>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</si>
  <si>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</si>
  <si>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</si>
  <si>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</si>
  <si>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</si>
  <si>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</si>
  <si>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</si>
  <si>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</si>
  <si>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</si>
  <si>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</si>
  <si>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</si>
  <si>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</si>
  <si>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</si>
  <si>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</si>
  <si>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</si>
  <si>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</si>
  <si>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</si>
  <si>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</si>
  <si>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</si>
  <si>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</si>
  <si>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</si>
  <si>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</si>
  <si>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</si>
  <si>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</si>
  <si>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</si>
  <si>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</si>
  <si>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</si>
  <si>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</si>
  <si>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</si>
  <si>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</si>
  <si>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</si>
  <si>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</si>
  <si>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</si>
  <si>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</si>
  <si>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</si>
  <si>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</si>
  <si>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</si>
  <si>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</si>
  <si>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</si>
  <si>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</si>
  <si>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</si>
  <si>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</si>
  <si>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</si>
  <si>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</si>
  <si>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</si>
  <si>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</si>
  <si>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</si>
  <si>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</si>
  <si>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</si>
  <si>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</si>
  <si>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</si>
  <si>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</si>
  <si>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</si>
  <si>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</si>
  <si>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</si>
  <si>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</si>
  <si>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</si>
  <si>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</si>
  <si>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</si>
  <si>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</si>
  <si>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</si>
  <si>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</si>
  <si>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</si>
  <si>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</si>
  <si>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</si>
  <si>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</si>
  <si>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</si>
  <si>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</si>
  <si>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</si>
  <si>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</si>
  <si>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</si>
  <si>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</si>
  <si>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</si>
  <si>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</si>
  <si>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</si>
  <si>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</si>
  <si>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</si>
  <si>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</si>
  <si>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</si>
  <si>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</si>
  <si>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</si>
  <si>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</si>
  <si>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</si>
  <si>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</si>
  <si>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</si>
  <si>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</si>
  <si>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</si>
  <si>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</si>
  <si>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</si>
  <si>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</si>
  <si>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</si>
  <si>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</si>
  <si>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</si>
  <si>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</si>
  <si>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</si>
  <si>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</si>
  <si>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</si>
  <si>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</si>
  <si>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</si>
  <si>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</si>
  <si>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</si>
  <si>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</si>
  <si>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</si>
  <si>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</si>
  <si>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</si>
  <si>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</si>
  <si>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</si>
  <si>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</si>
  <si>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</si>
  <si>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</si>
  <si>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</si>
  <si>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</si>
  <si>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</si>
  <si>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</si>
  <si>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</si>
  <si>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</si>
  <si>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</si>
  <si>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</si>
  <si>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</si>
  <si>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</si>
  <si>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</si>
  <si>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</si>
  <si>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</si>
  <si>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</si>
  <si>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</si>
  <si>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</si>
  <si>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</si>
  <si>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</si>
  <si>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</si>
  <si>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</si>
  <si>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</si>
  <si>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</si>
  <si>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</si>
  <si>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</si>
  <si>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</si>
  <si>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</si>
  <si>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</si>
  <si>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</si>
  <si>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</si>
  <si>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</si>
  <si>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</si>
  <si>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</si>
  <si>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</si>
  <si>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</si>
  <si>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</si>
  <si>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</si>
  <si>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</si>
  <si>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</si>
  <si>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</si>
  <si>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</si>
  <si>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</si>
  <si>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</si>
  <si>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</si>
  <si>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</si>
  <si>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</si>
  <si>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</si>
  <si>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</si>
  <si>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</si>
  <si>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</si>
  <si>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</si>
  <si>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</si>
  <si>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</si>
  <si>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</si>
  <si>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</si>
  <si>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</si>
  <si>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</si>
  <si>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</si>
  <si>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</si>
  <si>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</si>
  <si>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</si>
  <si>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</si>
  <si>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</si>
  <si>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</si>
  <si>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</si>
  <si>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</si>
  <si>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</si>
  <si>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</si>
  <si>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</si>
  <si>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</si>
  <si>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</si>
  <si>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</si>
  <si>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</si>
  <si>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</si>
  <si>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</si>
  <si>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</si>
  <si>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</si>
  <si>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</si>
  <si>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</si>
  <si>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</si>
  <si>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</si>
  <si>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</si>
  <si>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</si>
  <si>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</si>
  <si>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</si>
  <si>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</si>
  <si>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</si>
  <si>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</si>
  <si>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</si>
  <si>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</si>
  <si>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</si>
  <si>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</si>
  <si>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</si>
  <si>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</si>
  <si>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</si>
  <si>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</si>
  <si>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</si>
  <si>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</si>
  <si>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</si>
  <si>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</si>
  <si>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</si>
  <si>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</si>
  <si>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</si>
  <si>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</si>
  <si>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</si>
  <si>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</si>
  <si>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</si>
  <si>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</si>
  <si>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</si>
  <si>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</si>
  <si>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</si>
  <si>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</si>
  <si>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</si>
  <si>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</si>
  <si>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</si>
  <si>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</si>
  <si>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</si>
  <si>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КП "МІСЬКИЙ ЛІКУВАЛЬНО-ДІАГНОСТИЧНИЙ ЦЕНТР" </t>
  </si>
  <si>
    <t>столи, стільці, шафи, жалюзі, тумби, ваги та ін.</t>
  </si>
  <si>
    <t>КП "МІСЬКИЙ ЛІКУВАЛЬНО-ДІАГНОСТИЧНИЙ ЦЕНТР"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</si>
  <si>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</si>
  <si>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</si>
  <si>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Придбання (виготовлення) інших необоротних матеріальних активів, усього, у тому числі:</t>
  </si>
  <si>
    <t>придбання та оновлення необоротних активів (комплект обладнання на проведення досліджень методом ІФА)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</si>
  <si>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</si>
  <si>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</si>
  <si>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</si>
  <si>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</si>
  <si>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</si>
  <si>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</si>
  <si>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</si>
  <si>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</si>
  <si>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</si>
  <si>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</si>
  <si>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</si>
  <si>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списання матеріалів</t>
  </si>
  <si>
    <t>витрати на пожежне спостереження</t>
  </si>
  <si>
    <t>витрати матеріалів на спільну діяльність</t>
  </si>
  <si>
    <t>доходи від оренди майна</t>
  </si>
  <si>
    <t>інші доходи (дохід від безоплатно одержаних основних засобів в частині амортизаційних відрахувань)</t>
  </si>
  <si>
    <t>витрати на оренду основних засобів</t>
  </si>
  <si>
    <t>витрати на чистку килимів (компанія "Чисте місто")</t>
  </si>
  <si>
    <t>витрати за надання доступу до онлайн-сервісу E-tender.ua з правом користування програмною продукцією</t>
  </si>
  <si>
    <t>витрати на запчастини для орендованого автомобільного транспорту</t>
  </si>
  <si>
    <t xml:space="preserve">нарахування на преміальні виплати та виплати згідно листків непрацездатності </t>
  </si>
  <si>
    <t>преміювання до свят</t>
  </si>
  <si>
    <t>відшкодування  згідно листків непрацездатності (5 днів)</t>
  </si>
  <si>
    <t>надання медичних послуг</t>
  </si>
  <si>
    <t>витрати на розміщення та публікацію інформаційних матеріалів</t>
  </si>
  <si>
    <t>витрати на охорону праці, техніку безпеки</t>
  </si>
  <si>
    <t>витрати на паливно-мастильні матеріали для орендованого автомобіля</t>
  </si>
  <si>
    <t>реалізація матеріалів та послуг для спільної діяльності</t>
  </si>
  <si>
    <t>перерахунок ПДВ</t>
  </si>
  <si>
    <t>Дохід від участі в капіталі (40 % прибутку отриманого від спільної діяльності)</t>
  </si>
  <si>
    <t>Втрати від участі в капіталі (5 % збитку отриманих від спільної діяльності)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</si>
  <si>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</si>
  <si>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</si>
  <si>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t>голка до аналізатора R-KIT PROBE</t>
  </si>
  <si>
    <t>Придбання (виготовлення) основних засобів, усього, у тому числі:</t>
  </si>
  <si>
    <t>Придбання (створення) нематеріальних активів,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</si>
  <si>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</si>
  <si>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ключі електронно-цифрового підпису</t>
  </si>
  <si>
    <t>витрати на розміщення інформації на сайтах в мережі інтернет</t>
  </si>
  <si>
    <t>нетипові операційні витрати (розшифрувати)</t>
  </si>
  <si>
    <t>за 1 півріччя 2024 року</t>
  </si>
  <si>
    <t>Факт за 1 півріччя 2024 року</t>
  </si>
  <si>
    <t>моноблок 4 шт.</t>
  </si>
  <si>
    <t>холтерівська система</t>
  </si>
  <si>
    <t>ремонт імунохемілюмінесцентного аналізатору SIEMENS IMMULITE 2000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</si>
  <si>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</si>
  <si>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</si>
  <si>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</si>
  <si>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</si>
  <si>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</si>
  <si>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</si>
  <si>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технічне обслуговування вогнегасників</t>
  </si>
  <si>
    <t>витрати за надання доступу до онлайн-сервісу електронного документообігу у "Вчасно"</t>
  </si>
  <si>
    <t>еквайрінг</t>
  </si>
  <si>
    <t>витрати на оплату за розрахунково-касове обслуговування УКРСИББАНК</t>
  </si>
  <si>
    <t>витрати на послуги з постачання програми для роботи в МЕДОК</t>
  </si>
  <si>
    <t>витрати на періодичні видання</t>
  </si>
  <si>
    <t xml:space="preserve">витрати на послуги по клінічній лабораторній діагностиці ТОВ "СІНЕВО Україна" </t>
  </si>
  <si>
    <t>витрати на страхування медичних працівників та цивільно правової відповідальності водіїв</t>
  </si>
  <si>
    <t>інші витрати (передача безоплатно отриманих лікарських засобів КНП ВМКЛ №3)</t>
  </si>
  <si>
    <t>за 1 півріччя 2025 року</t>
  </si>
  <si>
    <t>Звітний за 1 півріччя 2025 року</t>
  </si>
  <si>
    <t>План за 1 півріччя
2025 року</t>
  </si>
  <si>
    <t>Факт за 1 півріччя
2025 року</t>
  </si>
  <si>
    <t>План на 1 півріччя
2025 року</t>
  </si>
  <si>
    <r>
      <t xml:space="preserve">до звіту про виконання показників фінансового плану за 1 півріччя 2025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</si>
  <si>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1 півріччя 2024 року
</t>
  </si>
  <si>
    <t>План
звітного 2025 року</t>
  </si>
  <si>
    <t>Факт за 1 півріччя 2025 року</t>
  </si>
  <si>
    <t>План на 1 півріччя 2025 року</t>
  </si>
  <si>
    <t>7. Джерела капітальних інвестицій за 1 півріччя 2025 року</t>
  </si>
  <si>
    <t>Звітне 1 півріччя 2025 року</t>
  </si>
  <si>
    <t>за 1 півріччя 2025 рік</t>
  </si>
  <si>
    <t>Факт 
за 1 півріччя 2024 року</t>
  </si>
  <si>
    <t>План 
за 1 півріччя
2025 року</t>
  </si>
  <si>
    <t>Факт 
за 1 півріччя
2025 року</t>
  </si>
  <si>
    <t>витрати на прибирання території</t>
  </si>
  <si>
    <t>витрати на інкасацію АКОРДБАНК</t>
  </si>
  <si>
    <t>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</si>
  <si>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відхилення
(%)</t>
  </si>
  <si>
    <t>грошова скринька НРС 13S, 2 шт.</t>
  </si>
  <si>
    <t>Директор КП “МЛДЦ”</t>
  </si>
  <si>
    <t xml:space="preserve">Оксана БЛАНАР </t>
  </si>
  <si>
    <t>Оксана БЛАНАР</t>
  </si>
  <si>
    <t xml:space="preserve"> Оксана БЛАНАР </t>
  </si>
  <si>
    <t>Директор КП "МЛДЦ"</t>
  </si>
  <si>
    <t>бойлер</t>
  </si>
  <si>
    <t>електроні ключі, 10 шт.</t>
  </si>
  <si>
    <t>інформаційний стенд</t>
  </si>
  <si>
    <t>знак "місце для стоянки"</t>
  </si>
  <si>
    <t>моноблок 4 шт.,4 шт.</t>
  </si>
  <si>
    <t>послуги з розробки та підтримки веб-сайту</t>
  </si>
  <si>
    <t>інші витрати на збут (витрати на публікацію інформаційних матеріалів)</t>
  </si>
  <si>
    <t>витрати на паливно-мастильні матеріали для мотокоси</t>
  </si>
  <si>
    <t>відсотки банку по поточному рахунку</t>
  </si>
  <si>
    <t>дохід від безоплатно отриманих медичних матеріалів, реагентів, лікарських засобів</t>
  </si>
  <si>
    <t>випробування засобів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</si>
</sst>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  <numFmt numFmtId="181" formatCode="_(* #,##0.0_);_(* \(#,##0.0\);_(* \-_);_(@_)"/>
  </numFmts>
  <fonts count="10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2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177" fontId="4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right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177" fontId="82" fillId="28" borderId="3" xfId="0" applyNumberFormat="1" applyFont="1" applyFill="1" applyBorder="1" applyAlignment="1">
      <alignment horizontal="left" vertical="center" wrapText="1"/>
    </xf>
    <xf numFmtId="177" fontId="65" fillId="28" borderId="3" xfId="0" quotePrefix="1" applyNumberFormat="1" applyFont="1" applyFill="1" applyBorder="1" applyAlignment="1">
      <alignment horizontal="center" vertical="center"/>
    </xf>
    <xf numFmtId="177" fontId="82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left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/>
    </xf>
    <xf numFmtId="180" fontId="5" fillId="0" borderId="27" xfId="0" applyNumberFormat="1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left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vertical="center"/>
    </xf>
    <xf numFmtId="177" fontId="72" fillId="28" borderId="3" xfId="206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horizontal="right" vertical="center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70" fillId="0" borderId="3" xfId="0" applyNumberFormat="1" applyFont="1" applyFill="1" applyBorder="1" applyAlignment="1">
      <alignment horizontal="right" vertical="center" wrapText="1"/>
    </xf>
    <xf numFmtId="180" fontId="66" fillId="0" borderId="3" xfId="0" applyNumberFormat="1" applyFont="1" applyFill="1" applyBorder="1" applyAlignment="1">
      <alignment horizontal="right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right" vertical="center" wrapText="1"/>
    </xf>
    <xf numFmtId="180" fontId="82" fillId="0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Alignment="1">
      <alignment horizontal="right" vertical="center"/>
    </xf>
    <xf numFmtId="180" fontId="82" fillId="0" borderId="0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80" fillId="0" borderId="34" xfId="0" applyFont="1" applyFill="1" applyBorder="1" applyAlignment="1">
      <alignment horizontal="center" vertical="center" wrapText="1"/>
    </xf>
    <xf numFmtId="0" fontId="80" fillId="0" borderId="3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0" fillId="0" borderId="3" xfId="0" quotePrefix="1" applyFont="1" applyFill="1" applyBorder="1" applyAlignment="1">
      <alignment horizontal="center" vertical="center"/>
    </xf>
    <xf numFmtId="0" fontId="80" fillId="0" borderId="27" xfId="0" quotePrefix="1" applyFont="1" applyFill="1" applyBorder="1" applyAlignment="1">
      <alignment horizontal="center" vertical="center"/>
    </xf>
    <xf numFmtId="0" fontId="80" fillId="0" borderId="30" xfId="0" quotePrefix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/>
    </xf>
    <xf numFmtId="0" fontId="77" fillId="0" borderId="0" xfId="0" applyFont="1" applyFill="1" applyAlignment="1">
      <alignment vertical="center"/>
    </xf>
    <xf numFmtId="0" fontId="76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left" vertical="center" wrapText="1" shrinkToFit="1"/>
    </xf>
    <xf numFmtId="179" fontId="77" fillId="0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right" vertical="center"/>
    </xf>
    <xf numFmtId="169" fontId="76" fillId="0" borderId="0" xfId="0" applyNumberFormat="1" applyFont="1" applyFill="1" applyBorder="1" applyAlignment="1">
      <alignment horizontal="right" vertical="center"/>
    </xf>
    <xf numFmtId="0" fontId="88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0" fontId="89" fillId="0" borderId="0" xfId="0" applyFont="1" applyFill="1"/>
    <xf numFmtId="0" fontId="89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6" fillId="0" borderId="0" xfId="0" applyFont="1" applyFill="1" applyBorder="1" applyAlignment="1">
      <alignment horizontal="left"/>
    </xf>
    <xf numFmtId="177" fontId="76" fillId="0" borderId="0" xfId="0" applyNumberFormat="1" applyFont="1" applyFill="1" applyBorder="1" applyAlignment="1">
      <alignment horizontal="center" vertical="center" wrapText="1"/>
    </xf>
    <xf numFmtId="3" fontId="76" fillId="0" borderId="0" xfId="0" applyNumberFormat="1" applyFont="1" applyFill="1" applyBorder="1" applyAlignment="1">
      <alignment horizontal="left" vertical="center" wrapText="1"/>
    </xf>
    <xf numFmtId="3" fontId="76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 wrapText="1" shrinkToFit="1"/>
    </xf>
    <xf numFmtId="0" fontId="65" fillId="0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horizontal="right" vertical="center"/>
    </xf>
    <xf numFmtId="49" fontId="77" fillId="0" borderId="3" xfId="0" applyNumberFormat="1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center" vertical="center" wrapText="1"/>
    </xf>
    <xf numFmtId="177" fontId="99" fillId="0" borderId="27" xfId="0" applyNumberFormat="1" applyFont="1" applyFill="1" applyBorder="1" applyAlignment="1">
      <alignment horizontal="right" vertical="center" wrapText="1"/>
    </xf>
    <xf numFmtId="180" fontId="74" fillId="0" borderId="3" xfId="0" applyNumberFormat="1" applyFont="1" applyFill="1" applyBorder="1" applyAlignment="1">
      <alignment horizontal="right" vertical="center" wrapText="1"/>
    </xf>
    <xf numFmtId="177" fontId="5" fillId="0" borderId="35" xfId="0" applyNumberFormat="1" applyFont="1" applyFill="1" applyBorder="1" applyAlignment="1">
      <alignment horizontal="right" vertical="center" wrapText="1"/>
    </xf>
    <xf numFmtId="180" fontId="5" fillId="0" borderId="35" xfId="0" applyNumberFormat="1" applyFont="1" applyFill="1" applyBorder="1" applyAlignment="1">
      <alignment horizontal="left" vertical="center" wrapText="1"/>
    </xf>
    <xf numFmtId="0" fontId="80" fillId="0" borderId="36" xfId="0" applyFont="1" applyFill="1" applyBorder="1" applyAlignment="1">
      <alignment horizontal="center" vertical="center" wrapText="1"/>
    </xf>
    <xf numFmtId="0" fontId="80" fillId="0" borderId="36" xfId="0" quotePrefix="1" applyFont="1" applyFill="1" applyBorder="1" applyAlignment="1">
      <alignment horizontal="center" vertical="center"/>
    </xf>
    <xf numFmtId="177" fontId="82" fillId="0" borderId="3" xfId="0" applyNumberFormat="1" applyFont="1" applyFill="1" applyBorder="1" applyAlignment="1">
      <alignment horizontal="center" vertical="center" wrapText="1"/>
    </xf>
    <xf numFmtId="180" fontId="76" fillId="0" borderId="0" xfId="0" quotePrefix="1" applyNumberFormat="1" applyFont="1" applyFill="1" applyBorder="1" applyAlignment="1">
      <alignment horizontal="right"/>
    </xf>
    <xf numFmtId="0" fontId="65" fillId="0" borderId="3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180" fontId="5" fillId="0" borderId="37" xfId="0" applyNumberFormat="1" applyFont="1" applyFill="1" applyBorder="1" applyAlignment="1">
      <alignment horizontal="left" vertical="center" wrapText="1"/>
    </xf>
    <xf numFmtId="180" fontId="65" fillId="0" borderId="37" xfId="0" applyNumberFormat="1" applyFont="1" applyFill="1" applyBorder="1" applyAlignment="1">
      <alignment horizontal="center" vertical="center" wrapText="1"/>
    </xf>
    <xf numFmtId="0" fontId="80" fillId="0" borderId="41" xfId="0" quotePrefix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3" fontId="82" fillId="0" borderId="3" xfId="0" applyNumberFormat="1" applyFont="1" applyFill="1" applyBorder="1" applyAlignment="1">
      <alignment horizontal="center" vertical="center" wrapText="1"/>
    </xf>
    <xf numFmtId="177" fontId="82" fillId="0" borderId="27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center" vertical="center" wrapText="1"/>
    </xf>
    <xf numFmtId="170" fontId="65" fillId="0" borderId="0" xfId="0" quotePrefix="1" applyNumberFormat="1" applyFont="1" applyFill="1" applyBorder="1" applyAlignment="1">
      <alignment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0" fillId="0" borderId="27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7" fontId="85" fillId="0" borderId="27" xfId="0" applyNumberFormat="1" applyFont="1" applyFill="1" applyBorder="1" applyAlignment="1">
      <alignment horizontal="center" vertical="center" wrapText="1"/>
    </xf>
    <xf numFmtId="177" fontId="92" fillId="0" borderId="3" xfId="0" quotePrefix="1" applyNumberFormat="1" applyFont="1" applyFill="1" applyBorder="1" applyAlignment="1">
      <alignment horizontal="center" vertical="center"/>
    </xf>
    <xf numFmtId="179" fontId="82" fillId="0" borderId="3" xfId="0" applyNumberFormat="1" applyFont="1" applyFill="1" applyBorder="1" applyAlignment="1">
      <alignment horizontal="center" vertical="center" wrapText="1"/>
    </xf>
    <xf numFmtId="179" fontId="82" fillId="0" borderId="27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6" fillId="0" borderId="3" xfId="0" applyNumberFormat="1" applyFont="1" applyFill="1" applyBorder="1" applyAlignment="1">
      <alignment horizontal="right" vertical="center" wrapText="1"/>
    </xf>
    <xf numFmtId="177" fontId="98" fillId="28" borderId="3" xfId="206" applyNumberFormat="1" applyFont="1" applyFill="1" applyBorder="1" applyAlignment="1">
      <alignment horizontal="right" vertical="center" wrapText="1"/>
    </xf>
    <xf numFmtId="0" fontId="65" fillId="28" borderId="0" xfId="0" applyFont="1" applyFill="1" applyBorder="1" applyAlignment="1">
      <alignment horizontal="center" vertical="center"/>
    </xf>
    <xf numFmtId="180" fontId="83" fillId="0" borderId="0" xfId="0" applyNumberFormat="1" applyFont="1" applyFill="1" applyBorder="1" applyAlignment="1">
      <alignment horizontal="center" vertical="center" wrapText="1"/>
    </xf>
    <xf numFmtId="180" fontId="77" fillId="0" borderId="0" xfId="0" quotePrefix="1" applyNumberFormat="1" applyFont="1" applyFill="1" applyBorder="1" applyAlignment="1">
      <alignment horizontal="center" vertical="center"/>
    </xf>
    <xf numFmtId="180" fontId="77" fillId="0" borderId="0" xfId="0" quotePrefix="1" applyNumberFormat="1" applyFont="1" applyFill="1" applyBorder="1" applyAlignment="1">
      <alignment vertical="center" wrapText="1"/>
    </xf>
    <xf numFmtId="180" fontId="65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vertical="center" wrapText="1"/>
    </xf>
    <xf numFmtId="0" fontId="65" fillId="0" borderId="0" xfId="0" quotePrefix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77" fontId="5" fillId="0" borderId="42" xfId="0" applyNumberFormat="1" applyFont="1" applyFill="1" applyBorder="1" applyAlignment="1">
      <alignment horizontal="right" vertical="center" wrapText="1"/>
    </xf>
    <xf numFmtId="177" fontId="4" fillId="0" borderId="42" xfId="0" applyNumberFormat="1" applyFont="1" applyFill="1" applyBorder="1" applyAlignment="1">
      <alignment horizontal="center" vertical="center" wrapText="1"/>
    </xf>
    <xf numFmtId="180" fontId="65" fillId="0" borderId="43" xfId="0" applyNumberFormat="1" applyFont="1" applyFill="1" applyBorder="1" applyAlignment="1">
      <alignment horizontal="left" vertical="center"/>
    </xf>
    <xf numFmtId="180" fontId="5" fillId="0" borderId="43" xfId="0" applyNumberFormat="1" applyFont="1" applyFill="1" applyBorder="1" applyAlignment="1">
      <alignment horizontal="left" vertical="center" wrapText="1"/>
    </xf>
    <xf numFmtId="180" fontId="65" fillId="0" borderId="43" xfId="0" applyNumberFormat="1" applyFont="1" applyFill="1" applyBorder="1" applyAlignment="1">
      <alignment horizontal="center" vertical="center" wrapText="1"/>
    </xf>
    <xf numFmtId="0" fontId="80" fillId="0" borderId="47" xfId="0" quotePrefix="1" applyFont="1" applyFill="1" applyBorder="1" applyAlignment="1">
      <alignment horizontal="center" vertical="center"/>
    </xf>
    <xf numFmtId="0" fontId="80" fillId="0" borderId="47" xfId="0" applyFont="1" applyFill="1" applyBorder="1" applyAlignment="1">
      <alignment horizontal="center" vertical="center" wrapText="1"/>
    </xf>
    <xf numFmtId="0" fontId="82" fillId="0" borderId="3" xfId="245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/>
    </xf>
    <xf numFmtId="169" fontId="82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80" fontId="76" fillId="0" borderId="37" xfId="0" applyNumberFormat="1" applyFont="1" applyFill="1" applyBorder="1" applyAlignment="1">
      <alignment horizontal="center" vertical="center" wrapText="1"/>
    </xf>
    <xf numFmtId="180" fontId="77" fillId="0" borderId="37" xfId="0" applyNumberFormat="1" applyFont="1" applyFill="1" applyBorder="1" applyAlignment="1">
      <alignment horizontal="center" vertical="center" wrapText="1"/>
    </xf>
    <xf numFmtId="181" fontId="74" fillId="0" borderId="3" xfId="206" applyNumberFormat="1" applyFont="1" applyFill="1" applyBorder="1" applyAlignment="1">
      <alignment horizontal="right" vertical="center" wrapText="1"/>
    </xf>
    <xf numFmtId="180" fontId="5" fillId="0" borderId="48" xfId="0" applyNumberFormat="1" applyFont="1" applyFill="1" applyBorder="1" applyAlignment="1">
      <alignment horizontal="left" vertical="center" wrapText="1"/>
    </xf>
    <xf numFmtId="177" fontId="5" fillId="0" borderId="48" xfId="0" applyNumberFormat="1" applyFont="1" applyFill="1" applyBorder="1" applyAlignment="1">
      <alignment horizontal="right" vertical="center" wrapText="1"/>
    </xf>
    <xf numFmtId="0" fontId="80" fillId="0" borderId="49" xfId="0" quotePrefix="1" applyFont="1" applyFill="1" applyBorder="1" applyAlignment="1">
      <alignment horizontal="center" vertical="center"/>
    </xf>
    <xf numFmtId="0" fontId="80" fillId="0" borderId="50" xfId="0" quotePrefix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Alignment="1">
      <alignment horizontal="right" vertical="center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3" fontId="77" fillId="0" borderId="3" xfId="0" applyNumberFormat="1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180" fontId="81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65" fillId="0" borderId="0" xfId="0" applyNumberFormat="1" applyFont="1" applyFill="1" applyAlignment="1">
      <alignment horizontal="center" vertical="center"/>
    </xf>
    <xf numFmtId="180" fontId="77" fillId="0" borderId="0" xfId="0" applyNumberFormat="1" applyFont="1" applyFill="1" applyBorder="1" applyAlignment="1">
      <alignment horizontal="left" vertical="center" wrapText="1"/>
    </xf>
    <xf numFmtId="180" fontId="83" fillId="0" borderId="0" xfId="0" applyNumberFormat="1" applyFont="1" applyFill="1" applyBorder="1" applyAlignment="1">
      <alignment horizontal="center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7" fillId="0" borderId="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82" fillId="0" borderId="3" xfId="245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0" fontId="65" fillId="0" borderId="15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76" fillId="0" borderId="16" xfId="0" applyFont="1" applyFill="1" applyBorder="1" applyAlignment="1">
      <alignment horizontal="left" vertical="center"/>
    </xf>
    <xf numFmtId="3" fontId="77" fillId="0" borderId="3" xfId="0" applyNumberFormat="1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80" fontId="77" fillId="0" borderId="38" xfId="0" applyNumberFormat="1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6" xfId="0" applyNumberFormat="1" applyFont="1" applyFill="1" applyBorder="1" applyAlignment="1">
      <alignment horizontal="center" vertical="center" wrapText="1"/>
    </xf>
    <xf numFmtId="3" fontId="77" fillId="0" borderId="15" xfId="0" applyNumberFormat="1" applyFont="1" applyFill="1" applyBorder="1" applyAlignment="1">
      <alignment horizontal="center" vertical="center" wrapText="1"/>
    </xf>
    <xf numFmtId="3" fontId="77" fillId="0" borderId="17" xfId="0" applyNumberFormat="1" applyFont="1" applyFill="1" applyBorder="1" applyAlignment="1">
      <alignment horizontal="center" vertical="center" wrapText="1"/>
    </xf>
    <xf numFmtId="3" fontId="77" fillId="0" borderId="16" xfId="0" applyNumberFormat="1" applyFont="1" applyFill="1" applyBorder="1" applyAlignment="1">
      <alignment horizontal="center" vertical="center" wrapTex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180" fontId="77" fillId="0" borderId="44" xfId="0" applyNumberFormat="1" applyFont="1" applyFill="1" applyBorder="1" applyAlignment="1">
      <alignment horizontal="left" vertical="center" wrapText="1" shrinkToFit="1"/>
    </xf>
    <xf numFmtId="180" fontId="77" fillId="0" borderId="45" xfId="0" applyNumberFormat="1" applyFont="1" applyFill="1" applyBorder="1" applyAlignment="1">
      <alignment horizontal="left" vertical="center" wrapText="1" shrinkToFit="1"/>
    </xf>
    <xf numFmtId="180" fontId="77" fillId="0" borderId="46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3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3" fontId="76" fillId="0" borderId="3" xfId="0" applyNumberFormat="1" applyFont="1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/>
    </xf>
    <xf numFmtId="0" fontId="76" fillId="0" borderId="17" xfId="0" applyFont="1" applyFill="1" applyBorder="1" applyAlignment="1">
      <alignment horizontal="left"/>
    </xf>
    <xf numFmtId="0" fontId="76" fillId="0" borderId="16" xfId="0" applyFont="1" applyFill="1" applyBorder="1" applyAlignment="1">
      <alignment horizontal="left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177" fontId="93" fillId="28" borderId="17" xfId="0" applyNumberFormat="1" applyFont="1" applyFill="1" applyBorder="1" applyAlignment="1">
      <alignment horizontal="center" vertical="center"/>
    </xf>
    <xf numFmtId="177" fontId="93" fillId="28" borderId="16" xfId="0" applyNumberFormat="1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95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180" fontId="76" fillId="0" borderId="31" xfId="0" applyNumberFormat="1" applyFont="1" applyFill="1" applyBorder="1" applyAlignment="1">
      <alignment horizontal="center" vertical="center" wrapText="1"/>
    </xf>
    <xf numFmtId="180" fontId="76" fillId="0" borderId="32" xfId="0" applyNumberFormat="1" applyFont="1" applyFill="1" applyBorder="1" applyAlignment="1">
      <alignment horizontal="center" vertical="center" wrapText="1"/>
    </xf>
    <xf numFmtId="180" fontId="76" fillId="0" borderId="33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left" vertical="center" wrapText="1"/>
    </xf>
    <xf numFmtId="49" fontId="76" fillId="0" borderId="3" xfId="0" quotePrefix="1" applyNumberFormat="1" applyFont="1" applyFill="1" applyBorder="1" applyAlignment="1">
      <alignment horizontal="center" vertical="center"/>
    </xf>
    <xf numFmtId="181" fontId="76" fillId="0" borderId="3" xfId="206" applyNumberFormat="1" applyFont="1" applyFill="1" applyBorder="1" applyAlignment="1">
      <alignment horizontal="right" vertical="center" wrapText="1"/>
    </xf>
    <xf numFmtId="180" fontId="76" fillId="0" borderId="3" xfId="0" quotePrefix="1" applyNumberFormat="1" applyFont="1" applyFill="1" applyBorder="1" applyAlignment="1">
      <alignment horizontal="right" vertical="center" wrapText="1"/>
    </xf>
    <xf numFmtId="180" fontId="77" fillId="0" borderId="3" xfId="0" applyNumberFormat="1" applyFont="1" applyFill="1" applyBorder="1" applyAlignment="1">
      <alignment horizontal="left" vertical="center" wrapText="1"/>
    </xf>
    <xf numFmtId="49" fontId="77" fillId="0" borderId="3" xfId="0" quotePrefix="1" applyNumberFormat="1" applyFont="1" applyFill="1" applyBorder="1" applyAlignment="1">
      <alignment horizontal="center" vertical="center"/>
    </xf>
    <xf numFmtId="181" fontId="77" fillId="0" borderId="3" xfId="206" applyNumberFormat="1" applyFont="1" applyFill="1" applyBorder="1" applyAlignment="1">
      <alignment horizontal="right" vertical="center" wrapText="1"/>
    </xf>
    <xf numFmtId="180" fontId="77" fillId="0" borderId="3" xfId="0" quotePrefix="1" applyNumberFormat="1" applyFont="1" applyFill="1" applyBorder="1" applyAlignment="1">
      <alignment horizontal="right" vertical="center" wrapText="1"/>
    </xf>
    <xf numFmtId="181" fontId="70" fillId="0" borderId="3" xfId="206" applyNumberFormat="1" applyFont="1" applyFill="1" applyBorder="1" applyAlignment="1">
      <alignment horizontal="right" vertical="center" wrapText="1"/>
    </xf>
    <xf numFmtId="49" fontId="76" fillId="0" borderId="3" xfId="0" applyNumberFormat="1" applyFont="1" applyFill="1" applyBorder="1" applyAlignment="1">
      <alignment horizontal="center" vertical="center" wrapText="1"/>
    </xf>
    <xf numFmtId="181" fontId="76" fillId="0" borderId="3" xfId="0" applyNumberFormat="1" applyFont="1" applyFill="1" applyBorder="1" applyAlignment="1">
      <alignment horizontal="right" vertical="center" wrapText="1"/>
    </xf>
    <xf numFmtId="181" fontId="74" fillId="0" borderId="3" xfId="0" applyNumberFormat="1" applyFont="1" applyFill="1" applyBorder="1" applyAlignment="1">
      <alignment horizontal="right" vertical="center" wrapText="1"/>
    </xf>
    <xf numFmtId="181" fontId="73" fillId="0" borderId="3" xfId="0" applyNumberFormat="1" applyFont="1" applyFill="1" applyBorder="1" applyAlignment="1">
      <alignment horizontal="right" vertical="center" wrapText="1"/>
    </xf>
    <xf numFmtId="181" fontId="66" fillId="0" borderId="3" xfId="206" applyNumberFormat="1" applyFont="1" applyFill="1" applyBorder="1" applyAlignment="1">
      <alignment horizontal="right" vertical="center" wrapText="1"/>
    </xf>
    <xf numFmtId="181" fontId="66" fillId="0" borderId="3" xfId="0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horizontal="left" vertical="center" wrapText="1"/>
    </xf>
    <xf numFmtId="180" fontId="77" fillId="0" borderId="0" xfId="0" applyNumberFormat="1" applyFont="1" applyFill="1" applyBorder="1" applyAlignment="1">
      <alignment horizontal="right" vertical="center"/>
    </xf>
    <xf numFmtId="169" fontId="65" fillId="0" borderId="3" xfId="206" applyNumberFormat="1" applyFont="1" applyFill="1" applyBorder="1" applyAlignment="1">
      <alignment horizontal="right" vertical="center" wrapText="1"/>
    </xf>
    <xf numFmtId="0" fontId="82" fillId="0" borderId="3" xfId="245" applyFont="1" applyFill="1" applyBorder="1" applyAlignment="1">
      <alignment horizontal="center" vertical="center"/>
    </xf>
    <xf numFmtId="169" fontId="98" fillId="0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quotePrefix="1" applyNumberFormat="1" applyFont="1" applyFill="1" applyBorder="1" applyAlignment="1">
      <alignment horizontal="center" vertical="center"/>
    </xf>
    <xf numFmtId="173" fontId="66" fillId="0" borderId="3" xfId="0" applyNumberFormat="1" applyFont="1" applyFill="1" applyBorder="1" applyAlignment="1">
      <alignment horizontal="center" vertical="center" wrapText="1"/>
    </xf>
    <xf numFmtId="177" fontId="66" fillId="0" borderId="27" xfId="0" applyNumberFormat="1" applyFont="1" applyFill="1" applyBorder="1" applyAlignment="1">
      <alignment horizontal="center" vertical="center" wrapText="1"/>
    </xf>
    <xf numFmtId="169" fontId="66" fillId="0" borderId="3" xfId="206" applyNumberFormat="1" applyFont="1" applyFill="1" applyBorder="1" applyAlignment="1">
      <alignment horizontal="righ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0" applyNumberFormat="1" applyFont="1" applyFill="1" applyBorder="1" applyAlignment="1">
      <alignment horizontal="center" vertical="center"/>
    </xf>
    <xf numFmtId="169" fontId="74" fillId="0" borderId="3" xfId="206" applyNumberFormat="1" applyFont="1" applyFill="1" applyBorder="1" applyAlignment="1">
      <alignment horizontal="right" vertical="center" wrapText="1"/>
    </xf>
    <xf numFmtId="0" fontId="70" fillId="0" borderId="0" xfId="0" applyFont="1" applyFill="1" applyAlignment="1">
      <alignment horizontal="center" vertical="center"/>
    </xf>
    <xf numFmtId="0" fontId="65" fillId="0" borderId="14" xfId="0" applyFont="1" applyFill="1" applyBorder="1" applyAlignment="1">
      <alignment horizontal="center" vertical="center" wrapText="1" shrinkToFit="1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92" fillId="0" borderId="3" xfId="0" applyFont="1" applyFill="1" applyBorder="1" applyAlignment="1">
      <alignment horizontal="left" vertical="center" wrapText="1"/>
    </xf>
    <xf numFmtId="0" fontId="92" fillId="0" borderId="3" xfId="0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2" fillId="0" borderId="3" xfId="0" quotePrefix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 wrapText="1"/>
    </xf>
    <xf numFmtId="0" fontId="92" fillId="0" borderId="42" xfId="0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65" fillId="0" borderId="27" xfId="0" applyFont="1" applyFill="1" applyBorder="1" applyAlignment="1">
      <alignment horizontal="left" vertical="center"/>
    </xf>
    <xf numFmtId="177" fontId="65" fillId="0" borderId="27" xfId="0" quotePrefix="1" applyNumberFormat="1" applyFont="1" applyFill="1" applyBorder="1" applyAlignment="1">
      <alignment horizontal="center" vertical="center"/>
    </xf>
    <xf numFmtId="179" fontId="65" fillId="0" borderId="3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77" fontId="65" fillId="0" borderId="48" xfId="0" quotePrefix="1" applyNumberFormat="1" applyFont="1" applyFill="1" applyBorder="1" applyAlignment="1">
      <alignment horizontal="center" vertical="center"/>
    </xf>
    <xf numFmtId="179" fontId="5" fillId="0" borderId="48" xfId="0" applyNumberFormat="1" applyFont="1" applyFill="1" applyBorder="1" applyAlignment="1">
      <alignment horizontal="center" vertical="center" wrapText="1"/>
    </xf>
    <xf numFmtId="179" fontId="72" fillId="0" borderId="48" xfId="0" applyNumberFormat="1" applyFont="1" applyFill="1" applyBorder="1" applyAlignment="1">
      <alignment horizontal="center" vertical="center" wrapText="1"/>
    </xf>
    <xf numFmtId="177" fontId="65" fillId="0" borderId="35" xfId="0" quotePrefix="1" applyNumberFormat="1" applyFont="1" applyFill="1" applyBorder="1" applyAlignment="1">
      <alignment horizontal="center" vertical="center"/>
    </xf>
    <xf numFmtId="179" fontId="5" fillId="0" borderId="35" xfId="0" applyNumberFormat="1" applyFont="1" applyFill="1" applyBorder="1" applyAlignment="1">
      <alignment horizontal="center" vertical="center" wrapText="1"/>
    </xf>
    <xf numFmtId="179" fontId="72" fillId="0" borderId="35" xfId="0" applyNumberFormat="1" applyFont="1" applyFill="1" applyBorder="1" applyAlignment="1">
      <alignment horizontal="center" vertical="center" wrapText="1"/>
    </xf>
    <xf numFmtId="179" fontId="100" fillId="0" borderId="3" xfId="0" applyNumberFormat="1" applyFont="1" applyFill="1" applyBorder="1" applyAlignment="1">
      <alignment horizontal="center" vertical="center" wrapText="1"/>
    </xf>
    <xf numFmtId="0" fontId="92" fillId="0" borderId="27" xfId="0" quotePrefix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178" fontId="76" fillId="0" borderId="15" xfId="206" applyNumberFormat="1" applyFont="1" applyFill="1" applyBorder="1" applyAlignment="1">
      <alignment horizontal="center" vertical="center" wrapText="1"/>
    </xf>
    <xf numFmtId="178" fontId="76" fillId="0" borderId="16" xfId="206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8" fontId="77" fillId="0" borderId="15" xfId="206" applyNumberFormat="1" applyFont="1" applyFill="1" applyBorder="1" applyAlignment="1">
      <alignment horizontal="center" vertical="center" wrapText="1"/>
    </xf>
    <xf numFmtId="178" fontId="77" fillId="0" borderId="16" xfId="206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/>
    </xf>
    <xf numFmtId="3" fontId="77" fillId="0" borderId="0" xfId="0" applyNumberFormat="1" applyFont="1" applyFill="1" applyBorder="1" applyAlignment="1">
      <alignment horizontal="center" vertical="center" wrapText="1"/>
    </xf>
    <xf numFmtId="170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justify" vertical="center" wrapText="1" shrinkToFit="1"/>
    </xf>
    <xf numFmtId="0" fontId="77" fillId="0" borderId="0" xfId="0" applyFont="1" applyFill="1" applyBorder="1" applyAlignment="1">
      <alignment horizontal="left" vertical="center" wrapText="1" shrinkToFit="1"/>
    </xf>
    <xf numFmtId="0" fontId="87" fillId="0" borderId="0" xfId="0" applyFont="1" applyFill="1" applyAlignment="1">
      <alignment vertical="center"/>
    </xf>
    <xf numFmtId="0" fontId="77" fillId="0" borderId="18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177" fontId="77" fillId="0" borderId="27" xfId="0" applyNumberFormat="1" applyFont="1" applyFill="1" applyBorder="1" applyAlignment="1">
      <alignment horizontal="right" vertical="center" wrapText="1"/>
    </xf>
    <xf numFmtId="3" fontId="77" fillId="0" borderId="3" xfId="0" applyNumberFormat="1" applyFont="1" applyFill="1" applyBorder="1" applyAlignment="1">
      <alignment horizontal="right" vertical="center" wrapText="1"/>
    </xf>
    <xf numFmtId="3" fontId="77" fillId="0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right" vertical="center"/>
    </xf>
    <xf numFmtId="177" fontId="77" fillId="0" borderId="3" xfId="0" applyNumberFormat="1" applyFont="1" applyFill="1" applyBorder="1" applyAlignment="1">
      <alignment horizontal="right" vertical="center" wrapText="1"/>
    </xf>
    <xf numFmtId="178" fontId="77" fillId="0" borderId="3" xfId="0" applyNumberFormat="1" applyFont="1" applyFill="1" applyBorder="1" applyAlignment="1">
      <alignment horizontal="right" vertical="center" wrapText="1"/>
    </xf>
    <xf numFmtId="169" fontId="77" fillId="0" borderId="3" xfId="0" applyNumberFormat="1" applyFont="1" applyFill="1" applyBorder="1" applyAlignment="1">
      <alignment horizontal="right" vertical="center"/>
    </xf>
    <xf numFmtId="177" fontId="76" fillId="0" borderId="27" xfId="0" applyNumberFormat="1" applyFont="1" applyFill="1" applyBorder="1" applyAlignment="1">
      <alignment horizontal="right" vertical="center" wrapText="1"/>
    </xf>
    <xf numFmtId="169" fontId="76" fillId="0" borderId="3" xfId="0" applyNumberFormat="1" applyFont="1" applyFill="1" applyBorder="1" applyAlignment="1">
      <alignment horizontal="right" vertical="center"/>
    </xf>
    <xf numFmtId="0" fontId="65" fillId="0" borderId="0" xfId="0" applyFont="1" applyFill="1" applyAlignment="1">
      <alignment horizontal="right" vertical="center"/>
    </xf>
    <xf numFmtId="0" fontId="91" fillId="0" borderId="0" xfId="0" applyFont="1" applyFill="1" applyAlignment="1">
      <alignment horizontal="center" vertical="center"/>
    </xf>
    <xf numFmtId="180" fontId="77" fillId="0" borderId="37" xfId="0" applyNumberFormat="1" applyFont="1" applyFill="1" applyBorder="1" applyAlignment="1">
      <alignment horizontal="center" vertical="center" wrapText="1" shrinkToFit="1"/>
    </xf>
    <xf numFmtId="180" fontId="76" fillId="0" borderId="38" xfId="0" applyNumberFormat="1" applyFont="1" applyFill="1" applyBorder="1" applyAlignment="1">
      <alignment vertical="center" wrapText="1" shrinkToFit="1"/>
    </xf>
    <xf numFmtId="180" fontId="76" fillId="0" borderId="39" xfId="0" applyNumberFormat="1" applyFont="1" applyFill="1" applyBorder="1" applyAlignment="1">
      <alignment vertical="center" wrapText="1" shrinkToFit="1"/>
    </xf>
    <xf numFmtId="180" fontId="76" fillId="0" borderId="40" xfId="0" applyNumberFormat="1" applyFont="1" applyFill="1" applyBorder="1" applyAlignment="1">
      <alignment vertical="center" wrapText="1" shrinkToFit="1"/>
    </xf>
    <xf numFmtId="180" fontId="74" fillId="0" borderId="37" xfId="0" applyNumberFormat="1" applyFont="1" applyFill="1" applyBorder="1" applyAlignment="1">
      <alignment horizontal="right" vertical="center" wrapText="1"/>
    </xf>
    <xf numFmtId="180" fontId="76" fillId="0" borderId="37" xfId="0" applyNumberFormat="1" applyFont="1" applyFill="1" applyBorder="1" applyAlignment="1">
      <alignment horizontal="center" vertical="center" wrapText="1" shrinkToFit="1"/>
    </xf>
    <xf numFmtId="180" fontId="76" fillId="0" borderId="38" xfId="0" applyNumberFormat="1" applyFont="1" applyFill="1" applyBorder="1" applyAlignment="1">
      <alignment horizontal="left" vertical="center" wrapText="1" shrinkToFit="1"/>
    </xf>
    <xf numFmtId="180" fontId="76" fillId="0" borderId="39" xfId="0" applyNumberFormat="1" applyFont="1" applyFill="1" applyBorder="1" applyAlignment="1">
      <alignment horizontal="left" vertical="center" wrapText="1" shrinkToFit="1"/>
    </xf>
    <xf numFmtId="180" fontId="76" fillId="0" borderId="40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right" vertical="center" wrapText="1"/>
    </xf>
    <xf numFmtId="180" fontId="77" fillId="0" borderId="39" xfId="0" applyNumberFormat="1" applyFont="1" applyFill="1" applyBorder="1" applyAlignment="1">
      <alignment horizontal="left" vertical="center" wrapText="1" shrinkToFit="1"/>
    </xf>
    <xf numFmtId="180" fontId="77" fillId="0" borderId="40" xfId="0" applyNumberFormat="1" applyFont="1" applyFill="1" applyBorder="1" applyAlignment="1">
      <alignment horizontal="left" vertical="center" wrapText="1" shrinkToFit="1"/>
    </xf>
    <xf numFmtId="180" fontId="0" fillId="0" borderId="39" xfId="0" applyNumberFormat="1" applyFill="1" applyBorder="1" applyAlignment="1">
      <alignment horizontal="left" vertical="center" wrapText="1" shrinkToFit="1"/>
    </xf>
    <xf numFmtId="180" fontId="0" fillId="0" borderId="40" xfId="0" applyNumberFormat="1" applyFill="1" applyBorder="1" applyAlignment="1">
      <alignment horizontal="left" vertical="center" wrapText="1" shrinkToFit="1"/>
    </xf>
    <xf numFmtId="180" fontId="73" fillId="0" borderId="37" xfId="0" applyNumberFormat="1" applyFont="1" applyFill="1" applyBorder="1" applyAlignment="1">
      <alignment horizontal="right" vertical="center" wrapText="1"/>
    </xf>
    <xf numFmtId="180" fontId="76" fillId="0" borderId="37" xfId="0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177" fontId="6" fillId="0" borderId="27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177" fontId="6" fillId="0" borderId="34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177" fontId="6" fillId="0" borderId="30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 vertical="center" wrapText="1"/>
    </xf>
    <xf numFmtId="177" fontId="6" fillId="0" borderId="36" xfId="0" applyNumberFormat="1" applyFont="1" applyFill="1" applyBorder="1" applyAlignment="1">
      <alignment horizontal="center" vertical="center" wrapText="1"/>
    </xf>
    <xf numFmtId="178" fontId="6" fillId="0" borderId="36" xfId="0" applyNumberFormat="1" applyFont="1" applyFill="1" applyBorder="1" applyAlignment="1">
      <alignment horizontal="center" vertical="center" wrapText="1"/>
    </xf>
    <xf numFmtId="178" fontId="78" fillId="0" borderId="36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vertical="center" wrapText="1"/>
    </xf>
    <xf numFmtId="177" fontId="6" fillId="0" borderId="47" xfId="0" applyNumberFormat="1" applyFont="1" applyFill="1" applyBorder="1" applyAlignment="1">
      <alignment horizontal="center" vertical="center" wrapText="1"/>
    </xf>
    <xf numFmtId="178" fontId="6" fillId="0" borderId="47" xfId="0" applyNumberFormat="1" applyFont="1" applyFill="1" applyBorder="1" applyAlignment="1">
      <alignment horizontal="center" vertical="center" wrapText="1"/>
    </xf>
    <xf numFmtId="178" fontId="78" fillId="0" borderId="47" xfId="0" applyNumberFormat="1" applyFont="1" applyFill="1" applyBorder="1" applyAlignment="1">
      <alignment horizontal="center" vertical="center" wrapText="1"/>
    </xf>
    <xf numFmtId="177" fontId="80" fillId="0" borderId="27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177" fontId="6" fillId="0" borderId="49" xfId="0" applyNumberFormat="1" applyFont="1" applyFill="1" applyBorder="1" applyAlignment="1">
      <alignment horizontal="center" vertical="center" wrapText="1"/>
    </xf>
    <xf numFmtId="178" fontId="6" fillId="0" borderId="49" xfId="0" applyNumberFormat="1" applyFont="1" applyFill="1" applyBorder="1" applyAlignment="1">
      <alignment horizontal="center" vertical="center" wrapText="1"/>
    </xf>
    <xf numFmtId="178" fontId="78" fillId="0" borderId="49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8" fontId="6" fillId="0" borderId="41" xfId="0" applyNumberFormat="1" applyFont="1" applyFill="1" applyBorder="1" applyAlignment="1">
      <alignment horizontal="center" vertical="center" wrapText="1"/>
    </xf>
    <xf numFmtId="178" fontId="78" fillId="0" borderId="41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left" vertical="center" wrapText="1"/>
    </xf>
    <xf numFmtId="177" fontId="6" fillId="0" borderId="50" xfId="0" applyNumberFormat="1" applyFont="1" applyFill="1" applyBorder="1" applyAlignment="1">
      <alignment horizontal="center" vertical="center" wrapText="1"/>
    </xf>
    <xf numFmtId="178" fontId="6" fillId="0" borderId="50" xfId="0" applyNumberFormat="1" applyFont="1" applyFill="1" applyBorder="1" applyAlignment="1">
      <alignment horizontal="center" vertical="center" wrapText="1"/>
    </xf>
    <xf numFmtId="178" fontId="78" fillId="0" borderId="50" xfId="0" applyNumberFormat="1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zoomScale="60" zoomScaleNormal="50" workbookViewId="0">
      <selection activeCell="E14" sqref="E14"/>
    </sheetView>
  </sheetViews>
  <sheetFormatPr defaultRowHeight="18.75"/>
  <cols>
    <col min="1" max="1" width="94" style="236" customWidth="1"/>
    <col min="2" max="2" width="14.85546875" style="182" customWidth="1"/>
    <col min="3" max="7" width="22.42578125" style="182" customWidth="1"/>
    <col min="8" max="8" width="19.85546875" style="182" customWidth="1"/>
    <col min="9" max="9" width="25" style="182" customWidth="1"/>
    <col min="10" max="16384" width="9.140625" style="182"/>
  </cols>
  <sheetData>
    <row r="2" spans="1:9" ht="30.75" customHeight="1">
      <c r="A2" s="259" t="s">
        <v>86</v>
      </c>
      <c r="B2" s="259"/>
      <c r="C2" s="259"/>
      <c r="D2" s="259"/>
      <c r="E2" s="259"/>
      <c r="F2" s="259"/>
      <c r="G2" s="259"/>
      <c r="H2" s="259"/>
      <c r="I2" s="259"/>
    </row>
    <row r="3" spans="1:9" ht="39.75" customHeight="1">
      <c r="A3" s="259" t="s">
        <v>235</v>
      </c>
      <c r="B3" s="259"/>
      <c r="C3" s="259"/>
      <c r="D3" s="259"/>
      <c r="E3" s="259"/>
      <c r="F3" s="259"/>
      <c r="G3" s="259"/>
      <c r="H3" s="259"/>
      <c r="I3" s="259"/>
    </row>
    <row r="4" spans="1:9" ht="40.5" customHeight="1">
      <c r="C4" s="259" t="s">
        <v>302</v>
      </c>
      <c r="D4" s="259"/>
      <c r="E4" s="259"/>
    </row>
    <row r="5" spans="1:9" ht="29.25" customHeight="1">
      <c r="I5" s="118" t="s">
        <v>168</v>
      </c>
    </row>
    <row r="6" spans="1:9" ht="37.5" customHeight="1">
      <c r="A6" s="264" t="s">
        <v>54</v>
      </c>
      <c r="B6" s="264"/>
      <c r="C6" s="264"/>
      <c r="D6" s="264"/>
      <c r="E6" s="264"/>
      <c r="F6" s="264"/>
      <c r="G6" s="264"/>
      <c r="H6" s="264"/>
      <c r="I6" s="264"/>
    </row>
    <row r="7" spans="1:9" ht="22.5" customHeight="1">
      <c r="A7" s="128"/>
      <c r="B7" s="125"/>
      <c r="C7" s="125"/>
      <c r="D7" s="125"/>
      <c r="E7" s="125"/>
      <c r="F7" s="125"/>
      <c r="G7" s="125"/>
      <c r="H7" s="125" t="s">
        <v>231</v>
      </c>
      <c r="I7" s="125"/>
    </row>
    <row r="8" spans="1:9" ht="51" customHeight="1">
      <c r="A8" s="267" t="s">
        <v>99</v>
      </c>
      <c r="B8" s="265" t="s">
        <v>7</v>
      </c>
      <c r="C8" s="265" t="s">
        <v>137</v>
      </c>
      <c r="D8" s="265"/>
      <c r="E8" s="266" t="s">
        <v>303</v>
      </c>
      <c r="F8" s="266"/>
      <c r="G8" s="266"/>
      <c r="H8" s="266"/>
      <c r="I8" s="266"/>
    </row>
    <row r="9" spans="1:9" ht="129" customHeight="1">
      <c r="A9" s="267"/>
      <c r="B9" s="265"/>
      <c r="C9" s="237" t="s">
        <v>282</v>
      </c>
      <c r="D9" s="237" t="s">
        <v>302</v>
      </c>
      <c r="E9" s="237" t="s">
        <v>93</v>
      </c>
      <c r="F9" s="237" t="s">
        <v>89</v>
      </c>
      <c r="G9" s="119" t="s">
        <v>96</v>
      </c>
      <c r="H9" s="119" t="s">
        <v>179</v>
      </c>
      <c r="I9" s="237" t="s">
        <v>95</v>
      </c>
    </row>
    <row r="10" spans="1:9" ht="42.75" customHeight="1">
      <c r="A10" s="166">
        <v>1</v>
      </c>
      <c r="B10" s="167">
        <v>2</v>
      </c>
      <c r="C10" s="166">
        <v>3</v>
      </c>
      <c r="D10" s="167">
        <v>4</v>
      </c>
      <c r="E10" s="166">
        <v>5</v>
      </c>
      <c r="F10" s="167">
        <v>6</v>
      </c>
      <c r="G10" s="166">
        <v>7</v>
      </c>
      <c r="H10" s="167">
        <v>8</v>
      </c>
      <c r="I10" s="166">
        <v>9</v>
      </c>
    </row>
    <row r="11" spans="1:9" s="126" customFormat="1" ht="34.5" customHeight="1">
      <c r="A11" s="390" t="s">
        <v>94</v>
      </c>
      <c r="B11" s="391"/>
      <c r="C11" s="391"/>
      <c r="D11" s="391"/>
      <c r="E11" s="391"/>
      <c r="F11" s="391"/>
      <c r="G11" s="391"/>
      <c r="H11" s="391"/>
      <c r="I11" s="392"/>
    </row>
    <row r="12" spans="1:9" s="126" customFormat="1" ht="42.75" customHeight="1">
      <c r="A12" s="393" t="s">
        <v>77</v>
      </c>
      <c r="B12" s="394">
        <v>1000</v>
      </c>
      <c r="C12" s="122">
        <v>19160</v>
      </c>
      <c r="D12" s="122">
        <v>20424</v>
      </c>
      <c r="E12" s="121">
        <v>20434</v>
      </c>
      <c r="F12" s="122">
        <v>20424</v>
      </c>
      <c r="G12" s="122">
        <f>F12-E12</f>
        <v>-10</v>
      </c>
      <c r="H12" s="395">
        <f>(F12/E12)*100</f>
        <v>99.951061955564256</v>
      </c>
      <c r="I12" s="396"/>
    </row>
    <row r="13" spans="1:9" s="126" customFormat="1" ht="39" customHeight="1">
      <c r="A13" s="393" t="s">
        <v>73</v>
      </c>
      <c r="B13" s="394">
        <v>1010</v>
      </c>
      <c r="C13" s="122">
        <f>SUM(C14:C21)</f>
        <v>-18313</v>
      </c>
      <c r="D13" s="122">
        <f>SUM(D14:D21)</f>
        <v>-20556</v>
      </c>
      <c r="E13" s="121">
        <f>SUM(E14:E21)</f>
        <v>-20195</v>
      </c>
      <c r="F13" s="122">
        <f>SUM(F14:F21)</f>
        <v>-20556</v>
      </c>
      <c r="G13" s="122">
        <f>F13-E13</f>
        <v>-361</v>
      </c>
      <c r="H13" s="395">
        <f t="shared" ref="H13:H74" si="0">(F13/E13)*100</f>
        <v>101.78757118098541</v>
      </c>
      <c r="I13" s="396"/>
    </row>
    <row r="14" spans="1:9" s="126" customFormat="1" ht="35.25" customHeight="1">
      <c r="A14" s="397" t="s">
        <v>151</v>
      </c>
      <c r="B14" s="398">
        <v>1011</v>
      </c>
      <c r="C14" s="123">
        <v>-1973</v>
      </c>
      <c r="D14" s="123">
        <v>-2437</v>
      </c>
      <c r="E14" s="120">
        <v>-2700</v>
      </c>
      <c r="F14" s="123">
        <v>-2437</v>
      </c>
      <c r="G14" s="123">
        <f t="shared" ref="G14:G62" si="1">F14-E14</f>
        <v>263</v>
      </c>
      <c r="H14" s="399">
        <f t="shared" si="0"/>
        <v>90.259259259259267</v>
      </c>
      <c r="I14" s="400"/>
    </row>
    <row r="15" spans="1:9" s="126" customFormat="1" ht="30" customHeight="1">
      <c r="A15" s="397" t="s">
        <v>152</v>
      </c>
      <c r="B15" s="398">
        <v>1012</v>
      </c>
      <c r="C15" s="123">
        <v>-620</v>
      </c>
      <c r="D15" s="123">
        <v>-681</v>
      </c>
      <c r="E15" s="120">
        <v>-1000</v>
      </c>
      <c r="F15" s="123">
        <v>-681</v>
      </c>
      <c r="G15" s="123">
        <f t="shared" si="1"/>
        <v>319</v>
      </c>
      <c r="H15" s="399">
        <f t="shared" si="0"/>
        <v>68.100000000000009</v>
      </c>
      <c r="I15" s="400"/>
    </row>
    <row r="16" spans="1:9" s="126" customFormat="1" ht="36.75" customHeight="1">
      <c r="A16" s="397" t="s">
        <v>153</v>
      </c>
      <c r="B16" s="398">
        <v>1013</v>
      </c>
      <c r="C16" s="123">
        <v>-909</v>
      </c>
      <c r="D16" s="123">
        <v>-1259</v>
      </c>
      <c r="E16" s="120">
        <v>-1110</v>
      </c>
      <c r="F16" s="123">
        <v>-1259</v>
      </c>
      <c r="G16" s="123">
        <f t="shared" si="1"/>
        <v>-149</v>
      </c>
      <c r="H16" s="399">
        <f t="shared" si="0"/>
        <v>113.42342342342342</v>
      </c>
      <c r="I16" s="400"/>
    </row>
    <row r="17" spans="1:9" s="126" customFormat="1" ht="39" customHeight="1">
      <c r="A17" s="397" t="s">
        <v>4</v>
      </c>
      <c r="B17" s="398">
        <v>1014</v>
      </c>
      <c r="C17" s="123">
        <v>-10150</v>
      </c>
      <c r="D17" s="123">
        <v>-11595</v>
      </c>
      <c r="E17" s="120">
        <v>-10815</v>
      </c>
      <c r="F17" s="123">
        <v>-11595</v>
      </c>
      <c r="G17" s="123">
        <f t="shared" si="1"/>
        <v>-780</v>
      </c>
      <c r="H17" s="399">
        <f t="shared" si="0"/>
        <v>107.2122052704577</v>
      </c>
      <c r="I17" s="400"/>
    </row>
    <row r="18" spans="1:9" s="126" customFormat="1" ht="37.5" customHeight="1">
      <c r="A18" s="397" t="s">
        <v>5</v>
      </c>
      <c r="B18" s="398">
        <v>1015</v>
      </c>
      <c r="C18" s="123">
        <v>-2051</v>
      </c>
      <c r="D18" s="123">
        <v>-2324</v>
      </c>
      <c r="E18" s="120">
        <v>-2252</v>
      </c>
      <c r="F18" s="123">
        <v>-2324</v>
      </c>
      <c r="G18" s="123">
        <f t="shared" si="1"/>
        <v>-72</v>
      </c>
      <c r="H18" s="399">
        <f t="shared" si="0"/>
        <v>103.19715808170515</v>
      </c>
      <c r="I18" s="400"/>
    </row>
    <row r="19" spans="1:9" s="127" customFormat="1" ht="66" customHeight="1">
      <c r="A19" s="397" t="s">
        <v>154</v>
      </c>
      <c r="B19" s="167">
        <v>1016</v>
      </c>
      <c r="C19" s="123">
        <v>-433</v>
      </c>
      <c r="D19" s="123">
        <v>-307</v>
      </c>
      <c r="E19" s="120">
        <v>-340</v>
      </c>
      <c r="F19" s="123">
        <v>-307</v>
      </c>
      <c r="G19" s="123">
        <f t="shared" si="1"/>
        <v>33</v>
      </c>
      <c r="H19" s="399">
        <f t="shared" si="0"/>
        <v>90.294117647058826</v>
      </c>
      <c r="I19" s="123"/>
    </row>
    <row r="20" spans="1:9" s="127" customFormat="1" ht="33" customHeight="1">
      <c r="A20" s="397" t="s">
        <v>155</v>
      </c>
      <c r="B20" s="167">
        <v>1017</v>
      </c>
      <c r="C20" s="123">
        <v>-1085</v>
      </c>
      <c r="D20" s="123">
        <v>-1156</v>
      </c>
      <c r="E20" s="120">
        <v>-1090</v>
      </c>
      <c r="F20" s="123">
        <v>-1156</v>
      </c>
      <c r="G20" s="123">
        <f t="shared" si="1"/>
        <v>-66</v>
      </c>
      <c r="H20" s="399">
        <f t="shared" si="0"/>
        <v>106.05504587155963</v>
      </c>
      <c r="I20" s="123"/>
    </row>
    <row r="21" spans="1:9" s="126" customFormat="1" ht="36" customHeight="1">
      <c r="A21" s="397" t="s">
        <v>156</v>
      </c>
      <c r="B21" s="398">
        <v>1018</v>
      </c>
      <c r="C21" s="123">
        <v>-1092</v>
      </c>
      <c r="D21" s="123">
        <v>-797</v>
      </c>
      <c r="E21" s="120">
        <v>-888</v>
      </c>
      <c r="F21" s="123">
        <v>-797</v>
      </c>
      <c r="G21" s="123">
        <f t="shared" si="1"/>
        <v>91</v>
      </c>
      <c r="H21" s="399">
        <f t="shared" si="0"/>
        <v>89.752252252252248</v>
      </c>
      <c r="I21" s="400"/>
    </row>
    <row r="22" spans="1:9" s="126" customFormat="1" ht="31.5" customHeight="1">
      <c r="A22" s="393" t="s">
        <v>10</v>
      </c>
      <c r="B22" s="394">
        <v>1020</v>
      </c>
      <c r="C22" s="122">
        <f>SUM(C12,C13)</f>
        <v>847</v>
      </c>
      <c r="D22" s="122">
        <f>SUM(D12,D13)</f>
        <v>-132</v>
      </c>
      <c r="E22" s="121">
        <f>SUM(E12,E13)</f>
        <v>239</v>
      </c>
      <c r="F22" s="122">
        <f>SUM(F12,F13)</f>
        <v>-132</v>
      </c>
      <c r="G22" s="122">
        <f t="shared" si="1"/>
        <v>-371</v>
      </c>
      <c r="H22" s="395">
        <f t="shared" si="0"/>
        <v>-55.230125523012553</v>
      </c>
      <c r="I22" s="396"/>
    </row>
    <row r="23" spans="1:9" s="126" customFormat="1" ht="37.5" customHeight="1">
      <c r="A23" s="393" t="s">
        <v>83</v>
      </c>
      <c r="B23" s="394">
        <v>1030</v>
      </c>
      <c r="C23" s="122">
        <f>SUM(C24:C41,C43)</f>
        <v>-2377</v>
      </c>
      <c r="D23" s="122">
        <f>SUM(D24:D41,D43)</f>
        <v>-2612</v>
      </c>
      <c r="E23" s="121">
        <f>SUM(E24:E41,E43)</f>
        <v>-2761</v>
      </c>
      <c r="F23" s="122">
        <f>SUM(F24:F41,F43)</f>
        <v>-2612</v>
      </c>
      <c r="G23" s="122">
        <f t="shared" si="1"/>
        <v>149</v>
      </c>
      <c r="H23" s="395">
        <f t="shared" si="0"/>
        <v>94.603404563563927</v>
      </c>
      <c r="I23" s="396"/>
    </row>
    <row r="24" spans="1:9" s="126" customFormat="1" ht="39.75" customHeight="1">
      <c r="A24" s="397" t="s">
        <v>58</v>
      </c>
      <c r="B24" s="398">
        <v>1031</v>
      </c>
      <c r="C24" s="123" t="s">
        <v>117</v>
      </c>
      <c r="D24" s="123" t="s">
        <v>117</v>
      </c>
      <c r="E24" s="120" t="s">
        <v>117</v>
      </c>
      <c r="F24" s="123" t="s">
        <v>117</v>
      </c>
      <c r="G24" s="169" t="e">
        <f t="shared" si="1"/>
        <v>#VALUE!</v>
      </c>
      <c r="H24" s="231" t="e">
        <f t="shared" si="0"/>
        <v>#VALUE!</v>
      </c>
      <c r="I24" s="400"/>
    </row>
    <row r="25" spans="1:9" s="126" customFormat="1" ht="34.5" customHeight="1">
      <c r="A25" s="397" t="s">
        <v>78</v>
      </c>
      <c r="B25" s="398">
        <v>1032</v>
      </c>
      <c r="C25" s="123">
        <v>-30</v>
      </c>
      <c r="D25" s="120" t="s">
        <v>117</v>
      </c>
      <c r="E25" s="120" t="s">
        <v>117</v>
      </c>
      <c r="F25" s="120" t="s">
        <v>117</v>
      </c>
      <c r="G25" s="169" t="e">
        <f t="shared" si="1"/>
        <v>#VALUE!</v>
      </c>
      <c r="H25" s="231" t="e">
        <f t="shared" si="0"/>
        <v>#VALUE!</v>
      </c>
      <c r="I25" s="400"/>
    </row>
    <row r="26" spans="1:9" s="126" customFormat="1" ht="33" customHeight="1">
      <c r="A26" s="397" t="s">
        <v>9</v>
      </c>
      <c r="B26" s="398">
        <v>1033</v>
      </c>
      <c r="C26" s="123" t="s">
        <v>117</v>
      </c>
      <c r="D26" s="123" t="s">
        <v>117</v>
      </c>
      <c r="E26" s="120" t="s">
        <v>117</v>
      </c>
      <c r="F26" s="123" t="s">
        <v>117</v>
      </c>
      <c r="G26" s="169" t="e">
        <f t="shared" si="1"/>
        <v>#VALUE!</v>
      </c>
      <c r="H26" s="231" t="e">
        <f t="shared" si="0"/>
        <v>#VALUE!</v>
      </c>
      <c r="I26" s="400"/>
    </row>
    <row r="27" spans="1:9" s="126" customFormat="1" ht="36" customHeight="1">
      <c r="A27" s="397" t="s">
        <v>17</v>
      </c>
      <c r="B27" s="398">
        <v>1034</v>
      </c>
      <c r="C27" s="123" t="s">
        <v>117</v>
      </c>
      <c r="D27" s="123" t="s">
        <v>117</v>
      </c>
      <c r="E27" s="123" t="s">
        <v>117</v>
      </c>
      <c r="F27" s="123" t="s">
        <v>117</v>
      </c>
      <c r="G27" s="169" t="e">
        <f t="shared" si="1"/>
        <v>#VALUE!</v>
      </c>
      <c r="H27" s="231" t="e">
        <f t="shared" si="0"/>
        <v>#VALUE!</v>
      </c>
      <c r="I27" s="400"/>
    </row>
    <row r="28" spans="1:9" s="126" customFormat="1" ht="31.5" customHeight="1">
      <c r="A28" s="397" t="s">
        <v>18</v>
      </c>
      <c r="B28" s="398">
        <v>1035</v>
      </c>
      <c r="C28" s="123">
        <v>-42</v>
      </c>
      <c r="D28" s="123">
        <v>-71</v>
      </c>
      <c r="E28" s="120">
        <v>-40</v>
      </c>
      <c r="F28" s="123">
        <v>-71</v>
      </c>
      <c r="G28" s="123">
        <f t="shared" si="1"/>
        <v>-31</v>
      </c>
      <c r="H28" s="399">
        <f t="shared" si="0"/>
        <v>177.5</v>
      </c>
      <c r="I28" s="400"/>
    </row>
    <row r="29" spans="1:9" s="126" customFormat="1" ht="36" customHeight="1">
      <c r="A29" s="397" t="s">
        <v>19</v>
      </c>
      <c r="B29" s="398">
        <v>1036</v>
      </c>
      <c r="C29" s="123">
        <v>-1605</v>
      </c>
      <c r="D29" s="123">
        <v>-1656</v>
      </c>
      <c r="E29" s="120">
        <v>-1900</v>
      </c>
      <c r="F29" s="123">
        <v>-1656</v>
      </c>
      <c r="G29" s="123">
        <f t="shared" si="1"/>
        <v>244</v>
      </c>
      <c r="H29" s="399">
        <f t="shared" si="0"/>
        <v>87.157894736842096</v>
      </c>
      <c r="I29" s="400"/>
    </row>
    <row r="30" spans="1:9" s="126" customFormat="1" ht="39" customHeight="1">
      <c r="A30" s="397" t="s">
        <v>20</v>
      </c>
      <c r="B30" s="398">
        <v>1037</v>
      </c>
      <c r="C30" s="123">
        <v>-307</v>
      </c>
      <c r="D30" s="123">
        <v>-342</v>
      </c>
      <c r="E30" s="120">
        <v>-396</v>
      </c>
      <c r="F30" s="123">
        <v>-342</v>
      </c>
      <c r="G30" s="123">
        <f t="shared" si="1"/>
        <v>54</v>
      </c>
      <c r="H30" s="399">
        <f t="shared" si="0"/>
        <v>86.36363636363636</v>
      </c>
      <c r="I30" s="400"/>
    </row>
    <row r="31" spans="1:9" s="126" customFormat="1" ht="49.5" customHeight="1">
      <c r="A31" s="397" t="s">
        <v>21</v>
      </c>
      <c r="B31" s="398">
        <v>1038</v>
      </c>
      <c r="C31" s="123">
        <v>-48</v>
      </c>
      <c r="D31" s="123">
        <v>-50</v>
      </c>
      <c r="E31" s="120">
        <v>-50</v>
      </c>
      <c r="F31" s="123">
        <v>-50</v>
      </c>
      <c r="G31" s="123">
        <f t="shared" si="1"/>
        <v>0</v>
      </c>
      <c r="H31" s="399">
        <f t="shared" si="0"/>
        <v>100</v>
      </c>
      <c r="I31" s="400"/>
    </row>
    <row r="32" spans="1:9" s="127" customFormat="1" ht="48.75" customHeight="1">
      <c r="A32" s="397" t="s">
        <v>22</v>
      </c>
      <c r="B32" s="398">
        <v>1039</v>
      </c>
      <c r="C32" s="123" t="s">
        <v>117</v>
      </c>
      <c r="D32" s="123" t="s">
        <v>117</v>
      </c>
      <c r="E32" s="120" t="s">
        <v>117</v>
      </c>
      <c r="F32" s="123" t="s">
        <v>117</v>
      </c>
      <c r="G32" s="169" t="e">
        <f t="shared" si="1"/>
        <v>#VALUE!</v>
      </c>
      <c r="H32" s="231" t="e">
        <f t="shared" si="0"/>
        <v>#VALUE!</v>
      </c>
      <c r="I32" s="400"/>
    </row>
    <row r="33" spans="1:9" s="126" customFormat="1" ht="38.25" customHeight="1">
      <c r="A33" s="397" t="s">
        <v>23</v>
      </c>
      <c r="B33" s="398">
        <v>1040</v>
      </c>
      <c r="C33" s="123">
        <v>-1</v>
      </c>
      <c r="D33" s="120" t="s">
        <v>117</v>
      </c>
      <c r="E33" s="120" t="s">
        <v>117</v>
      </c>
      <c r="F33" s="120" t="s">
        <v>117</v>
      </c>
      <c r="G33" s="169" t="e">
        <f t="shared" si="1"/>
        <v>#VALUE!</v>
      </c>
      <c r="H33" s="231" t="e">
        <f t="shared" si="0"/>
        <v>#VALUE!</v>
      </c>
      <c r="I33" s="400"/>
    </row>
    <row r="34" spans="1:9" s="126" customFormat="1" ht="36" customHeight="1">
      <c r="A34" s="397" t="s">
        <v>24</v>
      </c>
      <c r="B34" s="398">
        <v>1041</v>
      </c>
      <c r="C34" s="123">
        <v>-1</v>
      </c>
      <c r="D34" s="123">
        <v>-1</v>
      </c>
      <c r="E34" s="120">
        <v>-1</v>
      </c>
      <c r="F34" s="123">
        <v>-1</v>
      </c>
      <c r="G34" s="120">
        <f t="shared" si="1"/>
        <v>0</v>
      </c>
      <c r="H34" s="401">
        <f t="shared" si="0"/>
        <v>100</v>
      </c>
      <c r="I34" s="400"/>
    </row>
    <row r="35" spans="1:9" s="126" customFormat="1" ht="36" customHeight="1">
      <c r="A35" s="397" t="s">
        <v>25</v>
      </c>
      <c r="B35" s="398">
        <v>1042</v>
      </c>
      <c r="C35" s="123">
        <v>-25</v>
      </c>
      <c r="D35" s="123">
        <v>-16</v>
      </c>
      <c r="E35" s="120">
        <v>-30</v>
      </c>
      <c r="F35" s="123">
        <v>-16</v>
      </c>
      <c r="G35" s="123">
        <f t="shared" si="1"/>
        <v>14</v>
      </c>
      <c r="H35" s="399">
        <f t="shared" si="0"/>
        <v>53.333333333333336</v>
      </c>
      <c r="I35" s="400"/>
    </row>
    <row r="36" spans="1:9" s="126" customFormat="1" ht="36" customHeight="1">
      <c r="A36" s="397" t="s">
        <v>40</v>
      </c>
      <c r="B36" s="398">
        <v>1043</v>
      </c>
      <c r="C36" s="123">
        <v>-7</v>
      </c>
      <c r="D36" s="123">
        <v>-9</v>
      </c>
      <c r="E36" s="120">
        <v>-30</v>
      </c>
      <c r="F36" s="123">
        <v>-9</v>
      </c>
      <c r="G36" s="123">
        <f t="shared" si="1"/>
        <v>21</v>
      </c>
      <c r="H36" s="399">
        <f t="shared" si="0"/>
        <v>30</v>
      </c>
      <c r="I36" s="400"/>
    </row>
    <row r="37" spans="1:9" s="126" customFormat="1" ht="36" customHeight="1">
      <c r="A37" s="397" t="s">
        <v>26</v>
      </c>
      <c r="B37" s="398">
        <v>1044</v>
      </c>
      <c r="C37" s="123">
        <v>-4</v>
      </c>
      <c r="D37" s="123">
        <v>-94</v>
      </c>
      <c r="E37" s="120">
        <v>-1</v>
      </c>
      <c r="F37" s="123">
        <v>-94</v>
      </c>
      <c r="G37" s="120">
        <f t="shared" si="1"/>
        <v>-93</v>
      </c>
      <c r="H37" s="401">
        <f t="shared" si="0"/>
        <v>9400</v>
      </c>
      <c r="I37" s="400"/>
    </row>
    <row r="38" spans="1:9" s="126" customFormat="1" ht="34.5" customHeight="1">
      <c r="A38" s="397" t="s">
        <v>27</v>
      </c>
      <c r="B38" s="398">
        <v>1045</v>
      </c>
      <c r="C38" s="123" t="s">
        <v>117</v>
      </c>
      <c r="D38" s="123">
        <v>-4</v>
      </c>
      <c r="E38" s="120" t="s">
        <v>117</v>
      </c>
      <c r="F38" s="123">
        <v>-4</v>
      </c>
      <c r="G38" s="169" t="e">
        <f t="shared" si="1"/>
        <v>#VALUE!</v>
      </c>
      <c r="H38" s="231" t="e">
        <f t="shared" si="0"/>
        <v>#VALUE!</v>
      </c>
      <c r="I38" s="400"/>
    </row>
    <row r="39" spans="1:9" s="126" customFormat="1" ht="36" customHeight="1">
      <c r="A39" s="397" t="s">
        <v>28</v>
      </c>
      <c r="B39" s="398">
        <v>1046</v>
      </c>
      <c r="C39" s="123" t="s">
        <v>117</v>
      </c>
      <c r="D39" s="123" t="s">
        <v>117</v>
      </c>
      <c r="E39" s="120" t="s">
        <v>117</v>
      </c>
      <c r="F39" s="123" t="s">
        <v>117</v>
      </c>
      <c r="G39" s="169" t="e">
        <f t="shared" si="1"/>
        <v>#VALUE!</v>
      </c>
      <c r="H39" s="231" t="e">
        <f t="shared" si="0"/>
        <v>#VALUE!</v>
      </c>
      <c r="I39" s="400"/>
    </row>
    <row r="40" spans="1:9" s="126" customFormat="1" ht="36" customHeight="1">
      <c r="A40" s="397" t="s">
        <v>29</v>
      </c>
      <c r="B40" s="398">
        <v>1047</v>
      </c>
      <c r="C40" s="123">
        <v>-3</v>
      </c>
      <c r="D40" s="123" t="s">
        <v>117</v>
      </c>
      <c r="E40" s="120">
        <v>-10</v>
      </c>
      <c r="F40" s="123" t="s">
        <v>117</v>
      </c>
      <c r="G40" s="120" t="e">
        <f t="shared" si="1"/>
        <v>#VALUE!</v>
      </c>
      <c r="H40" s="401" t="e">
        <f t="shared" si="0"/>
        <v>#VALUE!</v>
      </c>
      <c r="I40" s="400"/>
    </row>
    <row r="41" spans="1:9" s="127" customFormat="1" ht="54.75" customHeight="1">
      <c r="A41" s="397" t="s">
        <v>44</v>
      </c>
      <c r="B41" s="398">
        <v>1048</v>
      </c>
      <c r="C41" s="123">
        <v>-4</v>
      </c>
      <c r="D41" s="123">
        <v>-59</v>
      </c>
      <c r="E41" s="120">
        <v>-10</v>
      </c>
      <c r="F41" s="123">
        <v>-59</v>
      </c>
      <c r="G41" s="123">
        <f t="shared" si="1"/>
        <v>-49</v>
      </c>
      <c r="H41" s="399">
        <f t="shared" si="0"/>
        <v>590</v>
      </c>
      <c r="I41" s="400"/>
    </row>
    <row r="42" spans="1:9" s="126" customFormat="1" ht="36" customHeight="1">
      <c r="A42" s="397" t="s">
        <v>30</v>
      </c>
      <c r="B42" s="398" t="s">
        <v>177</v>
      </c>
      <c r="C42" s="123" t="s">
        <v>117</v>
      </c>
      <c r="D42" s="123" t="s">
        <v>117</v>
      </c>
      <c r="E42" s="120" t="s">
        <v>117</v>
      </c>
      <c r="F42" s="123" t="s">
        <v>117</v>
      </c>
      <c r="G42" s="169" t="e">
        <f t="shared" si="1"/>
        <v>#VALUE!</v>
      </c>
      <c r="H42" s="231" t="e">
        <f t="shared" si="0"/>
        <v>#VALUE!</v>
      </c>
      <c r="I42" s="400"/>
    </row>
    <row r="43" spans="1:9" s="126" customFormat="1" ht="33" customHeight="1">
      <c r="A43" s="397" t="s">
        <v>59</v>
      </c>
      <c r="B43" s="398">
        <v>1049</v>
      </c>
      <c r="C43" s="123">
        <v>-300</v>
      </c>
      <c r="D43" s="123">
        <v>-310</v>
      </c>
      <c r="E43" s="120">
        <v>-293</v>
      </c>
      <c r="F43" s="123">
        <v>-310</v>
      </c>
      <c r="G43" s="123">
        <f t="shared" si="1"/>
        <v>-17</v>
      </c>
      <c r="H43" s="399">
        <f t="shared" si="0"/>
        <v>105.80204778156997</v>
      </c>
      <c r="I43" s="400"/>
    </row>
    <row r="44" spans="1:9" s="126" customFormat="1" ht="33.75" customHeight="1">
      <c r="A44" s="393" t="s">
        <v>84</v>
      </c>
      <c r="B44" s="402">
        <v>1060</v>
      </c>
      <c r="C44" s="122">
        <f>SUM(C45:C51)</f>
        <v>-16</v>
      </c>
      <c r="D44" s="122">
        <f>SUM(D45:D51)</f>
        <v>-29</v>
      </c>
      <c r="E44" s="121">
        <f>SUM(E45:E51)</f>
        <v>-41</v>
      </c>
      <c r="F44" s="122">
        <f>SUM(F45:F51)</f>
        <v>-29</v>
      </c>
      <c r="G44" s="122">
        <f t="shared" si="1"/>
        <v>12</v>
      </c>
      <c r="H44" s="403">
        <f t="shared" si="0"/>
        <v>70.731707317073173</v>
      </c>
      <c r="I44" s="122"/>
    </row>
    <row r="45" spans="1:9" s="126" customFormat="1" ht="33" customHeight="1">
      <c r="A45" s="397" t="s">
        <v>74</v>
      </c>
      <c r="B45" s="398">
        <v>1061</v>
      </c>
      <c r="C45" s="123" t="s">
        <v>117</v>
      </c>
      <c r="D45" s="123" t="s">
        <v>117</v>
      </c>
      <c r="E45" s="120" t="s">
        <v>117</v>
      </c>
      <c r="F45" s="123" t="s">
        <v>117</v>
      </c>
      <c r="G45" s="169" t="e">
        <f t="shared" si="1"/>
        <v>#VALUE!</v>
      </c>
      <c r="H45" s="231" t="e">
        <f t="shared" si="0"/>
        <v>#VALUE!</v>
      </c>
      <c r="I45" s="400"/>
    </row>
    <row r="46" spans="1:9" s="126" customFormat="1" ht="30" customHeight="1">
      <c r="A46" s="397" t="s">
        <v>75</v>
      </c>
      <c r="B46" s="398">
        <v>1062</v>
      </c>
      <c r="C46" s="123" t="s">
        <v>117</v>
      </c>
      <c r="D46" s="123" t="s">
        <v>117</v>
      </c>
      <c r="E46" s="120" t="s">
        <v>117</v>
      </c>
      <c r="F46" s="123" t="s">
        <v>117</v>
      </c>
      <c r="G46" s="169" t="e">
        <f t="shared" si="1"/>
        <v>#VALUE!</v>
      </c>
      <c r="H46" s="231" t="e">
        <f t="shared" si="0"/>
        <v>#VALUE!</v>
      </c>
      <c r="I46" s="400"/>
    </row>
    <row r="47" spans="1:9" s="126" customFormat="1" ht="34.5" customHeight="1">
      <c r="A47" s="397" t="s">
        <v>19</v>
      </c>
      <c r="B47" s="398">
        <v>1063</v>
      </c>
      <c r="C47" s="123" t="s">
        <v>117</v>
      </c>
      <c r="D47" s="123" t="s">
        <v>117</v>
      </c>
      <c r="E47" s="120" t="s">
        <v>117</v>
      </c>
      <c r="F47" s="123" t="s">
        <v>117</v>
      </c>
      <c r="G47" s="169" t="e">
        <f t="shared" si="1"/>
        <v>#VALUE!</v>
      </c>
      <c r="H47" s="231" t="e">
        <f t="shared" si="0"/>
        <v>#VALUE!</v>
      </c>
      <c r="I47" s="400"/>
    </row>
    <row r="48" spans="1:9" s="126" customFormat="1" ht="36" customHeight="1">
      <c r="A48" s="397" t="s">
        <v>20</v>
      </c>
      <c r="B48" s="398">
        <v>1064</v>
      </c>
      <c r="C48" s="123" t="s">
        <v>117</v>
      </c>
      <c r="D48" s="123" t="s">
        <v>117</v>
      </c>
      <c r="E48" s="120" t="s">
        <v>117</v>
      </c>
      <c r="F48" s="123" t="s">
        <v>117</v>
      </c>
      <c r="G48" s="169" t="e">
        <f t="shared" si="1"/>
        <v>#VALUE!</v>
      </c>
      <c r="H48" s="231" t="e">
        <f t="shared" si="0"/>
        <v>#VALUE!</v>
      </c>
      <c r="I48" s="400"/>
    </row>
    <row r="49" spans="1:9" s="126" customFormat="1" ht="33" customHeight="1">
      <c r="A49" s="397" t="s">
        <v>39</v>
      </c>
      <c r="B49" s="398">
        <v>1065</v>
      </c>
      <c r="C49" s="123" t="s">
        <v>117</v>
      </c>
      <c r="D49" s="123" t="s">
        <v>117</v>
      </c>
      <c r="E49" s="120" t="s">
        <v>117</v>
      </c>
      <c r="F49" s="123" t="s">
        <v>117</v>
      </c>
      <c r="G49" s="169" t="e">
        <f t="shared" si="1"/>
        <v>#VALUE!</v>
      </c>
      <c r="H49" s="231" t="e">
        <f t="shared" si="0"/>
        <v>#VALUE!</v>
      </c>
      <c r="I49" s="400"/>
    </row>
    <row r="50" spans="1:9" s="126" customFormat="1" ht="36" customHeight="1">
      <c r="A50" s="397" t="s">
        <v>47</v>
      </c>
      <c r="B50" s="398">
        <v>1066</v>
      </c>
      <c r="C50" s="123">
        <v>-9</v>
      </c>
      <c r="D50" s="123">
        <v>-24</v>
      </c>
      <c r="E50" s="120">
        <v>-20</v>
      </c>
      <c r="F50" s="123">
        <v>-24</v>
      </c>
      <c r="G50" s="120">
        <f t="shared" si="1"/>
        <v>-4</v>
      </c>
      <c r="H50" s="401">
        <f t="shared" si="0"/>
        <v>120</v>
      </c>
      <c r="I50" s="400"/>
    </row>
    <row r="51" spans="1:9" s="126" customFormat="1" ht="38.25" customHeight="1">
      <c r="A51" s="397" t="s">
        <v>334</v>
      </c>
      <c r="B51" s="398">
        <v>1067</v>
      </c>
      <c r="C51" s="123">
        <v>-7</v>
      </c>
      <c r="D51" s="123">
        <v>-5</v>
      </c>
      <c r="E51" s="120">
        <v>-21</v>
      </c>
      <c r="F51" s="123">
        <v>-5</v>
      </c>
      <c r="G51" s="123">
        <f t="shared" si="1"/>
        <v>16</v>
      </c>
      <c r="H51" s="399">
        <f t="shared" si="0"/>
        <v>23.809523809523807</v>
      </c>
      <c r="I51" s="400"/>
    </row>
    <row r="52" spans="1:9" s="126" customFormat="1" ht="36.75" customHeight="1">
      <c r="A52" s="393" t="s">
        <v>123</v>
      </c>
      <c r="B52" s="402">
        <v>1070</v>
      </c>
      <c r="C52" s="122">
        <f>SUM(C53:C55)</f>
        <v>1046</v>
      </c>
      <c r="D52" s="122">
        <f>SUM(D53:D55)</f>
        <v>1858</v>
      </c>
      <c r="E52" s="121">
        <f>SUM(E53:E55)</f>
        <v>2243</v>
      </c>
      <c r="F52" s="122">
        <f>SUM(F53:F55)</f>
        <v>1858</v>
      </c>
      <c r="G52" s="122">
        <f>F52-E52</f>
        <v>-385</v>
      </c>
      <c r="H52" s="403">
        <f t="shared" si="0"/>
        <v>82.835488185465891</v>
      </c>
      <c r="I52" s="122"/>
    </row>
    <row r="53" spans="1:9" s="126" customFormat="1" ht="34.5" customHeight="1">
      <c r="A53" s="397" t="s">
        <v>81</v>
      </c>
      <c r="B53" s="398">
        <v>1071</v>
      </c>
      <c r="C53" s="123">
        <v>0</v>
      </c>
      <c r="D53" s="123">
        <v>0</v>
      </c>
      <c r="E53" s="120">
        <v>0</v>
      </c>
      <c r="F53" s="123">
        <v>0</v>
      </c>
      <c r="G53" s="123">
        <f t="shared" si="1"/>
        <v>0</v>
      </c>
      <c r="H53" s="231" t="e">
        <f t="shared" si="0"/>
        <v>#DIV/0!</v>
      </c>
      <c r="I53" s="400"/>
    </row>
    <row r="54" spans="1:9" s="126" customFormat="1" ht="36" customHeight="1">
      <c r="A54" s="397" t="s">
        <v>131</v>
      </c>
      <c r="B54" s="398">
        <v>1072</v>
      </c>
      <c r="C54" s="123">
        <v>0</v>
      </c>
      <c r="D54" s="123">
        <v>0</v>
      </c>
      <c r="E54" s="120">
        <v>0</v>
      </c>
      <c r="F54" s="123">
        <v>0</v>
      </c>
      <c r="G54" s="123">
        <f t="shared" si="1"/>
        <v>0</v>
      </c>
      <c r="H54" s="231" t="e">
        <f t="shared" si="0"/>
        <v>#DIV/0!</v>
      </c>
      <c r="I54" s="400"/>
    </row>
    <row r="55" spans="1:9" s="126" customFormat="1" ht="36" customHeight="1">
      <c r="A55" s="397" t="s">
        <v>124</v>
      </c>
      <c r="B55" s="398">
        <v>1073</v>
      </c>
      <c r="C55" s="123">
        <v>1046</v>
      </c>
      <c r="D55" s="123">
        <v>1858</v>
      </c>
      <c r="E55" s="120">
        <v>2243</v>
      </c>
      <c r="F55" s="123">
        <v>1858</v>
      </c>
      <c r="G55" s="123">
        <f t="shared" si="1"/>
        <v>-385</v>
      </c>
      <c r="H55" s="399">
        <f t="shared" si="0"/>
        <v>82.835488185465891</v>
      </c>
      <c r="I55" s="400"/>
    </row>
    <row r="56" spans="1:9" s="126" customFormat="1" ht="38.25" customHeight="1">
      <c r="A56" s="393" t="s">
        <v>48</v>
      </c>
      <c r="B56" s="402">
        <v>1080</v>
      </c>
      <c r="C56" s="122">
        <f>SUM(C57:C62)</f>
        <v>-786</v>
      </c>
      <c r="D56" s="122">
        <f>SUM(D57:D62)</f>
        <v>-836</v>
      </c>
      <c r="E56" s="121">
        <f>SUM(E57:E62)</f>
        <v>-1100</v>
      </c>
      <c r="F56" s="122">
        <f>SUM(F57:F62)</f>
        <v>-836</v>
      </c>
      <c r="G56" s="122">
        <f t="shared" si="1"/>
        <v>264</v>
      </c>
      <c r="H56" s="403">
        <f t="shared" si="0"/>
        <v>76</v>
      </c>
      <c r="I56" s="122"/>
    </row>
    <row r="57" spans="1:9" s="126" customFormat="1" ht="33" customHeight="1">
      <c r="A57" s="397" t="s">
        <v>81</v>
      </c>
      <c r="B57" s="398">
        <v>1081</v>
      </c>
      <c r="C57" s="120" t="s">
        <v>117</v>
      </c>
      <c r="D57" s="120" t="s">
        <v>117</v>
      </c>
      <c r="E57" s="120" t="s">
        <v>117</v>
      </c>
      <c r="F57" s="120" t="s">
        <v>117</v>
      </c>
      <c r="G57" s="169" t="e">
        <f t="shared" si="1"/>
        <v>#VALUE!</v>
      </c>
      <c r="H57" s="231" t="e">
        <f t="shared" si="0"/>
        <v>#VALUE!</v>
      </c>
      <c r="I57" s="400"/>
    </row>
    <row r="58" spans="1:9" s="126" customFormat="1" ht="37.5" customHeight="1">
      <c r="A58" s="397" t="s">
        <v>281</v>
      </c>
      <c r="B58" s="398">
        <v>1082</v>
      </c>
      <c r="C58" s="120">
        <v>0</v>
      </c>
      <c r="D58" s="120">
        <v>0</v>
      </c>
      <c r="E58" s="120">
        <v>0</v>
      </c>
      <c r="F58" s="120">
        <v>0</v>
      </c>
      <c r="G58" s="169">
        <f t="shared" si="1"/>
        <v>0</v>
      </c>
      <c r="H58" s="231" t="e">
        <f t="shared" si="0"/>
        <v>#DIV/0!</v>
      </c>
      <c r="I58" s="400"/>
    </row>
    <row r="59" spans="1:9" s="126" customFormat="1" ht="36" customHeight="1">
      <c r="A59" s="397" t="s">
        <v>43</v>
      </c>
      <c r="B59" s="398">
        <v>1083</v>
      </c>
      <c r="C59" s="123" t="s">
        <v>117</v>
      </c>
      <c r="D59" s="123" t="s">
        <v>117</v>
      </c>
      <c r="E59" s="120" t="s">
        <v>117</v>
      </c>
      <c r="F59" s="123" t="s">
        <v>117</v>
      </c>
      <c r="G59" s="169" t="e">
        <f t="shared" si="1"/>
        <v>#VALUE!</v>
      </c>
      <c r="H59" s="231" t="e">
        <f t="shared" si="0"/>
        <v>#VALUE!</v>
      </c>
      <c r="I59" s="400"/>
    </row>
    <row r="60" spans="1:9" s="126" customFormat="1" ht="36" customHeight="1">
      <c r="A60" s="397" t="s">
        <v>31</v>
      </c>
      <c r="B60" s="398">
        <v>1084</v>
      </c>
      <c r="C60" s="123" t="s">
        <v>117</v>
      </c>
      <c r="D60" s="123" t="s">
        <v>117</v>
      </c>
      <c r="E60" s="120" t="s">
        <v>117</v>
      </c>
      <c r="F60" s="123" t="s">
        <v>117</v>
      </c>
      <c r="G60" s="169" t="e">
        <f t="shared" si="1"/>
        <v>#VALUE!</v>
      </c>
      <c r="H60" s="231" t="e">
        <f t="shared" si="0"/>
        <v>#VALUE!</v>
      </c>
      <c r="I60" s="400"/>
    </row>
    <row r="61" spans="1:9" s="126" customFormat="1" ht="36" customHeight="1">
      <c r="A61" s="397" t="s">
        <v>38</v>
      </c>
      <c r="B61" s="398">
        <v>1085</v>
      </c>
      <c r="C61" s="123" t="s">
        <v>117</v>
      </c>
      <c r="D61" s="123" t="s">
        <v>117</v>
      </c>
      <c r="E61" s="120" t="s">
        <v>117</v>
      </c>
      <c r="F61" s="123" t="s">
        <v>117</v>
      </c>
      <c r="G61" s="169" t="e">
        <f t="shared" si="1"/>
        <v>#VALUE!</v>
      </c>
      <c r="H61" s="231" t="e">
        <f t="shared" si="0"/>
        <v>#VALUE!</v>
      </c>
      <c r="I61" s="400"/>
    </row>
    <row r="62" spans="1:9" s="126" customFormat="1" ht="36" customHeight="1">
      <c r="A62" s="397" t="s">
        <v>91</v>
      </c>
      <c r="B62" s="398">
        <v>1086</v>
      </c>
      <c r="C62" s="123">
        <v>-786</v>
      </c>
      <c r="D62" s="123">
        <v>-836</v>
      </c>
      <c r="E62" s="120">
        <v>-1100</v>
      </c>
      <c r="F62" s="123">
        <v>-836</v>
      </c>
      <c r="G62" s="123">
        <f t="shared" si="1"/>
        <v>264</v>
      </c>
      <c r="H62" s="399">
        <f t="shared" si="0"/>
        <v>76</v>
      </c>
      <c r="I62" s="400"/>
    </row>
    <row r="63" spans="1:9" s="126" customFormat="1" ht="44.25" customHeight="1">
      <c r="A63" s="393" t="s">
        <v>3</v>
      </c>
      <c r="B63" s="402">
        <v>1100</v>
      </c>
      <c r="C63" s="122">
        <f>SUM(C22,C23,C44,C52,C56)</f>
        <v>-1286</v>
      </c>
      <c r="D63" s="122">
        <f>SUM(D22,D23,D44,D52,D56)</f>
        <v>-1751</v>
      </c>
      <c r="E63" s="121">
        <f>SUM(E22,E23,E44,E52,E56)</f>
        <v>-1420</v>
      </c>
      <c r="F63" s="122">
        <f>SUM(F22,F23,F44,F52,F56)</f>
        <v>-1751</v>
      </c>
      <c r="G63" s="122">
        <f t="shared" ref="G63:G81" si="2">F63-E63</f>
        <v>-331</v>
      </c>
      <c r="H63" s="403">
        <f t="shared" si="0"/>
        <v>123.30985915492958</v>
      </c>
      <c r="I63" s="122"/>
    </row>
    <row r="64" spans="1:9" s="126" customFormat="1" ht="46.5" customHeight="1">
      <c r="A64" s="397" t="s">
        <v>271</v>
      </c>
      <c r="B64" s="398">
        <v>1110</v>
      </c>
      <c r="C64" s="123">
        <v>1546</v>
      </c>
      <c r="D64" s="123">
        <v>1805</v>
      </c>
      <c r="E64" s="120">
        <v>1300</v>
      </c>
      <c r="F64" s="123">
        <v>1805</v>
      </c>
      <c r="G64" s="123">
        <f t="shared" si="2"/>
        <v>505</v>
      </c>
      <c r="H64" s="399">
        <f t="shared" si="0"/>
        <v>138.84615384615384</v>
      </c>
      <c r="I64" s="400"/>
    </row>
    <row r="65" spans="1:9" s="126" customFormat="1" ht="52.5" customHeight="1">
      <c r="A65" s="397" t="s">
        <v>272</v>
      </c>
      <c r="B65" s="398">
        <v>1120</v>
      </c>
      <c r="C65" s="123">
        <v>0</v>
      </c>
      <c r="D65" s="123">
        <v>0</v>
      </c>
      <c r="E65" s="120">
        <v>0</v>
      </c>
      <c r="F65" s="123">
        <v>0</v>
      </c>
      <c r="G65" s="123">
        <f t="shared" si="2"/>
        <v>0</v>
      </c>
      <c r="H65" s="404" t="e">
        <f t="shared" si="0"/>
        <v>#DIV/0!</v>
      </c>
      <c r="I65" s="400"/>
    </row>
    <row r="66" spans="1:9" s="126" customFormat="1" ht="36.75" customHeight="1">
      <c r="A66" s="393" t="s">
        <v>274</v>
      </c>
      <c r="B66" s="402">
        <v>1130</v>
      </c>
      <c r="C66" s="122">
        <v>0</v>
      </c>
      <c r="D66" s="122">
        <v>0</v>
      </c>
      <c r="E66" s="121">
        <v>0</v>
      </c>
      <c r="F66" s="122">
        <v>0</v>
      </c>
      <c r="G66" s="169">
        <f t="shared" si="2"/>
        <v>0</v>
      </c>
      <c r="H66" s="404" t="e">
        <f t="shared" si="0"/>
        <v>#DIV/0!</v>
      </c>
      <c r="I66" s="122"/>
    </row>
    <row r="67" spans="1:9" s="126" customFormat="1" ht="32.25" customHeight="1">
      <c r="A67" s="393" t="s">
        <v>273</v>
      </c>
      <c r="B67" s="402">
        <v>1140</v>
      </c>
      <c r="C67" s="122">
        <v>-98</v>
      </c>
      <c r="D67" s="122">
        <v>-67</v>
      </c>
      <c r="E67" s="121">
        <v>-40</v>
      </c>
      <c r="F67" s="122">
        <v>-67</v>
      </c>
      <c r="G67" s="122">
        <f t="shared" si="2"/>
        <v>-27</v>
      </c>
      <c r="H67" s="403">
        <f t="shared" si="0"/>
        <v>167.5</v>
      </c>
      <c r="I67" s="122"/>
    </row>
    <row r="68" spans="1:9" s="126" customFormat="1" ht="36.75" customHeight="1">
      <c r="A68" s="393" t="s">
        <v>125</v>
      </c>
      <c r="B68" s="402">
        <v>1150</v>
      </c>
      <c r="C68" s="122">
        <f>SUM(C69:C70)</f>
        <v>240</v>
      </c>
      <c r="D68" s="122">
        <f>SUM(D69:D70)</f>
        <v>182</v>
      </c>
      <c r="E68" s="121">
        <f>SUM(E69:E70)</f>
        <v>160</v>
      </c>
      <c r="F68" s="122">
        <f>SUM(F69:F70)</f>
        <v>182</v>
      </c>
      <c r="G68" s="122">
        <f t="shared" si="2"/>
        <v>22</v>
      </c>
      <c r="H68" s="403">
        <f t="shared" si="0"/>
        <v>113.75</v>
      </c>
      <c r="I68" s="122"/>
    </row>
    <row r="69" spans="1:9" s="126" customFormat="1" ht="30" customHeight="1">
      <c r="A69" s="397" t="s">
        <v>81</v>
      </c>
      <c r="B69" s="398">
        <v>1151</v>
      </c>
      <c r="C69" s="123"/>
      <c r="D69" s="123"/>
      <c r="E69" s="120">
        <v>0</v>
      </c>
      <c r="F69" s="123"/>
      <c r="G69" s="123">
        <f t="shared" si="2"/>
        <v>0</v>
      </c>
      <c r="H69" s="404" t="e">
        <f t="shared" si="0"/>
        <v>#DIV/0!</v>
      </c>
      <c r="I69" s="400"/>
    </row>
    <row r="70" spans="1:9" s="126" customFormat="1" ht="45" customHeight="1">
      <c r="A70" s="397" t="s">
        <v>257</v>
      </c>
      <c r="B70" s="398">
        <v>1152</v>
      </c>
      <c r="C70" s="123">
        <v>240</v>
      </c>
      <c r="D70" s="123">
        <v>182</v>
      </c>
      <c r="E70" s="120">
        <v>160</v>
      </c>
      <c r="F70" s="123">
        <v>182</v>
      </c>
      <c r="G70" s="123">
        <f t="shared" si="2"/>
        <v>22</v>
      </c>
      <c r="H70" s="399">
        <f t="shared" si="0"/>
        <v>113.75</v>
      </c>
      <c r="I70" s="400"/>
    </row>
    <row r="71" spans="1:9" s="126" customFormat="1" ht="38.25" customHeight="1">
      <c r="A71" s="393" t="s">
        <v>126</v>
      </c>
      <c r="B71" s="402">
        <v>1160</v>
      </c>
      <c r="C71" s="122">
        <f>SUM(C72:C73)</f>
        <v>-161</v>
      </c>
      <c r="D71" s="122">
        <f>SUM(D72:D73)</f>
        <v>0</v>
      </c>
      <c r="E71" s="121">
        <f>SUM(E72:E73)</f>
        <v>0</v>
      </c>
      <c r="F71" s="122">
        <f>SUM(F72:F73)</f>
        <v>0</v>
      </c>
      <c r="G71" s="122">
        <f t="shared" si="2"/>
        <v>0</v>
      </c>
      <c r="H71" s="405" t="e">
        <f t="shared" si="0"/>
        <v>#DIV/0!</v>
      </c>
      <c r="I71" s="122"/>
    </row>
    <row r="72" spans="1:9" s="126" customFormat="1" ht="34.5" customHeight="1">
      <c r="A72" s="397" t="s">
        <v>81</v>
      </c>
      <c r="B72" s="398">
        <v>1161</v>
      </c>
      <c r="C72" s="123" t="s">
        <v>117</v>
      </c>
      <c r="D72" s="123" t="s">
        <v>117</v>
      </c>
      <c r="E72" s="120" t="s">
        <v>117</v>
      </c>
      <c r="F72" s="123" t="s">
        <v>117</v>
      </c>
      <c r="G72" s="123"/>
      <c r="H72" s="231" t="e">
        <f t="shared" si="0"/>
        <v>#VALUE!</v>
      </c>
      <c r="I72" s="400"/>
    </row>
    <row r="73" spans="1:9" s="126" customFormat="1" ht="45" customHeight="1">
      <c r="A73" s="397" t="s">
        <v>301</v>
      </c>
      <c r="B73" s="398">
        <v>1162</v>
      </c>
      <c r="C73" s="123">
        <v>-161</v>
      </c>
      <c r="D73" s="123" t="s">
        <v>117</v>
      </c>
      <c r="E73" s="123" t="s">
        <v>117</v>
      </c>
      <c r="F73" s="123" t="s">
        <v>117</v>
      </c>
      <c r="G73" s="169" t="e">
        <f t="shared" si="2"/>
        <v>#VALUE!</v>
      </c>
      <c r="H73" s="231" t="e">
        <f t="shared" si="0"/>
        <v>#VALUE!</v>
      </c>
      <c r="I73" s="400"/>
    </row>
    <row r="74" spans="1:9" s="126" customFormat="1" ht="36" customHeight="1">
      <c r="A74" s="393" t="s">
        <v>53</v>
      </c>
      <c r="B74" s="394">
        <v>1170</v>
      </c>
      <c r="C74" s="122">
        <f>SUM(C63,C64,C65,C66,C67,C68,C71)</f>
        <v>241</v>
      </c>
      <c r="D74" s="122">
        <f>SUM(D63,D64,D65,D66,D67,D68,D71)</f>
        <v>169</v>
      </c>
      <c r="E74" s="121">
        <f>SUM(E63,E64,E65,E66,E67,E68,E71)</f>
        <v>0</v>
      </c>
      <c r="F74" s="122">
        <f>SUM(F63,F64,F65,F66,F67,F68,F71)</f>
        <v>169</v>
      </c>
      <c r="G74" s="122">
        <f t="shared" si="2"/>
        <v>169</v>
      </c>
      <c r="H74" s="406" t="e">
        <f t="shared" si="0"/>
        <v>#DIV/0!</v>
      </c>
      <c r="I74" s="396"/>
    </row>
    <row r="75" spans="1:9" s="126" customFormat="1" ht="35.25" customHeight="1">
      <c r="A75" s="397" t="s">
        <v>118</v>
      </c>
      <c r="B75" s="398">
        <v>1180</v>
      </c>
      <c r="C75" s="123" t="s">
        <v>117</v>
      </c>
      <c r="D75" s="123" t="s">
        <v>117</v>
      </c>
      <c r="E75" s="123" t="s">
        <v>117</v>
      </c>
      <c r="F75" s="123" t="s">
        <v>117</v>
      </c>
      <c r="G75" s="169" t="e">
        <f t="shared" si="2"/>
        <v>#VALUE!</v>
      </c>
      <c r="H75" s="231" t="e">
        <f t="shared" ref="H75:H99" si="3">(F75/E75)*100</f>
        <v>#VALUE!</v>
      </c>
      <c r="I75" s="400"/>
    </row>
    <row r="76" spans="1:9" s="126" customFormat="1" ht="36.75" customHeight="1">
      <c r="A76" s="397" t="s">
        <v>119</v>
      </c>
      <c r="B76" s="398">
        <v>1181</v>
      </c>
      <c r="C76" s="123">
        <v>0</v>
      </c>
      <c r="D76" s="123">
        <v>0</v>
      </c>
      <c r="E76" s="120">
        <v>0</v>
      </c>
      <c r="F76" s="123">
        <v>0</v>
      </c>
      <c r="G76" s="169"/>
      <c r="H76" s="231" t="e">
        <f t="shared" si="3"/>
        <v>#DIV/0!</v>
      </c>
      <c r="I76" s="400"/>
    </row>
    <row r="77" spans="1:9" s="126" customFormat="1" ht="39" customHeight="1">
      <c r="A77" s="397" t="s">
        <v>120</v>
      </c>
      <c r="B77" s="398">
        <v>1190</v>
      </c>
      <c r="C77" s="123">
        <v>0</v>
      </c>
      <c r="D77" s="123">
        <v>0</v>
      </c>
      <c r="E77" s="120">
        <v>0</v>
      </c>
      <c r="F77" s="123">
        <v>0</v>
      </c>
      <c r="G77" s="169"/>
      <c r="H77" s="231" t="e">
        <f t="shared" si="3"/>
        <v>#DIV/0!</v>
      </c>
      <c r="I77" s="400"/>
    </row>
    <row r="78" spans="1:9" s="126" customFormat="1" ht="39" customHeight="1">
      <c r="A78" s="397" t="s">
        <v>121</v>
      </c>
      <c r="B78" s="398">
        <v>1191</v>
      </c>
      <c r="C78" s="123" t="s">
        <v>117</v>
      </c>
      <c r="D78" s="123" t="s">
        <v>117</v>
      </c>
      <c r="E78" s="120" t="s">
        <v>117</v>
      </c>
      <c r="F78" s="123" t="s">
        <v>117</v>
      </c>
      <c r="G78" s="169" t="e">
        <f t="shared" si="2"/>
        <v>#VALUE!</v>
      </c>
      <c r="H78" s="231" t="e">
        <f t="shared" si="3"/>
        <v>#VALUE!</v>
      </c>
      <c r="I78" s="400"/>
    </row>
    <row r="79" spans="1:9" s="126" customFormat="1" ht="38.25" customHeight="1">
      <c r="A79" s="393" t="s">
        <v>130</v>
      </c>
      <c r="B79" s="402">
        <v>1200</v>
      </c>
      <c r="C79" s="122">
        <f>SUM(C74,C75,C76,C77,C78)</f>
        <v>241</v>
      </c>
      <c r="D79" s="122">
        <f>SUM(D74,D75,D76,D77,D78)</f>
        <v>169</v>
      </c>
      <c r="E79" s="121">
        <f>SUM(E74,E75,E76,E77,E78)</f>
        <v>0</v>
      </c>
      <c r="F79" s="122">
        <f>SUM(F74,F75,F76,F77,F78)</f>
        <v>169</v>
      </c>
      <c r="G79" s="122">
        <f t="shared" si="2"/>
        <v>169</v>
      </c>
      <c r="H79" s="407" t="e">
        <f t="shared" si="3"/>
        <v>#DIV/0!</v>
      </c>
      <c r="I79" s="122"/>
    </row>
    <row r="80" spans="1:9" s="126" customFormat="1" ht="39" customHeight="1">
      <c r="A80" s="397" t="s">
        <v>11</v>
      </c>
      <c r="B80" s="398">
        <v>1201</v>
      </c>
      <c r="C80" s="123">
        <v>241</v>
      </c>
      <c r="D80" s="123">
        <v>169</v>
      </c>
      <c r="E80" s="120">
        <v>0</v>
      </c>
      <c r="F80" s="123">
        <v>169</v>
      </c>
      <c r="G80" s="123">
        <f t="shared" si="2"/>
        <v>169</v>
      </c>
      <c r="H80" s="231" t="e">
        <f t="shared" si="3"/>
        <v>#DIV/0!</v>
      </c>
      <c r="I80" s="400"/>
    </row>
    <row r="81" spans="1:9" s="126" customFormat="1" ht="34.5" customHeight="1">
      <c r="A81" s="397" t="s">
        <v>12</v>
      </c>
      <c r="B81" s="398">
        <v>1202</v>
      </c>
      <c r="C81" s="120" t="s">
        <v>117</v>
      </c>
      <c r="D81" s="120" t="s">
        <v>117</v>
      </c>
      <c r="E81" s="120" t="s">
        <v>117</v>
      </c>
      <c r="F81" s="120" t="s">
        <v>117</v>
      </c>
      <c r="G81" s="169" t="e">
        <f t="shared" si="2"/>
        <v>#VALUE!</v>
      </c>
      <c r="H81" s="231" t="e">
        <f t="shared" si="3"/>
        <v>#VALUE!</v>
      </c>
      <c r="I81" s="400"/>
    </row>
    <row r="82" spans="1:9" s="126" customFormat="1" ht="38.25" customHeight="1">
      <c r="A82" s="393" t="s">
        <v>8</v>
      </c>
      <c r="B82" s="402">
        <v>1210</v>
      </c>
      <c r="C82" s="122">
        <f>SUM(C12,C52,C64,C66,C68,C76,C77)</f>
        <v>21992</v>
      </c>
      <c r="D82" s="122">
        <f>SUM(D12,D52,D64,D66,D68,D76,D77)</f>
        <v>24269</v>
      </c>
      <c r="E82" s="121">
        <f>SUM(E12,E52,E64,E66,E68,E76,E77)</f>
        <v>24137</v>
      </c>
      <c r="F82" s="122">
        <f>SUM(F12,F52,F64,F66,F68,F76,F77)</f>
        <v>24269</v>
      </c>
      <c r="G82" s="122">
        <f>F82-E82</f>
        <v>132</v>
      </c>
      <c r="H82" s="403">
        <f t="shared" si="3"/>
        <v>100.54687823673198</v>
      </c>
      <c r="I82" s="122"/>
    </row>
    <row r="83" spans="1:9" s="126" customFormat="1" ht="36.75" customHeight="1">
      <c r="A83" s="393" t="s">
        <v>62</v>
      </c>
      <c r="B83" s="402">
        <v>1220</v>
      </c>
      <c r="C83" s="122">
        <f>SUM(C13,C23,C44,C56,C65,C67,C71,C75,C78)</f>
        <v>-21751</v>
      </c>
      <c r="D83" s="122">
        <f>SUM(D13,D23,D44,D56,D65,D67,D71,D75,D78)</f>
        <v>-24100</v>
      </c>
      <c r="E83" s="121">
        <f>SUM(E13,E23,E44,E56,E65,E67,E71,E75,E78)</f>
        <v>-24137</v>
      </c>
      <c r="F83" s="122">
        <f>SUM(F13,F23,F44,F56,F65,F67,F71,F75,F78)</f>
        <v>-24100</v>
      </c>
      <c r="G83" s="122">
        <f>F83-E83</f>
        <v>37</v>
      </c>
      <c r="H83" s="403">
        <f t="shared" si="3"/>
        <v>99.846708373037245</v>
      </c>
      <c r="I83" s="122"/>
    </row>
    <row r="84" spans="1:9" s="126" customFormat="1" ht="39" customHeight="1">
      <c r="A84" s="397" t="s">
        <v>92</v>
      </c>
      <c r="B84" s="398">
        <v>1230</v>
      </c>
      <c r="C84" s="123"/>
      <c r="D84" s="123"/>
      <c r="E84" s="120"/>
      <c r="F84" s="123"/>
      <c r="G84" s="123">
        <f>F84-E84</f>
        <v>0</v>
      </c>
      <c r="H84" s="231" t="e">
        <f t="shared" si="3"/>
        <v>#DIV/0!</v>
      </c>
      <c r="I84" s="400"/>
    </row>
    <row r="85" spans="1:9" s="126" customFormat="1" ht="36.75" customHeight="1">
      <c r="A85" s="393" t="s">
        <v>72</v>
      </c>
      <c r="B85" s="402"/>
      <c r="C85" s="122"/>
      <c r="D85" s="122"/>
      <c r="E85" s="122"/>
      <c r="F85" s="122"/>
      <c r="G85" s="122"/>
      <c r="H85" s="403"/>
      <c r="I85" s="122"/>
    </row>
    <row r="86" spans="1:9" s="126" customFormat="1" ht="39" customHeight="1">
      <c r="A86" s="397" t="s">
        <v>98</v>
      </c>
      <c r="B86" s="398">
        <v>1300</v>
      </c>
      <c r="C86" s="123">
        <f>C63</f>
        <v>-1286</v>
      </c>
      <c r="D86" s="123">
        <f>D63</f>
        <v>-1751</v>
      </c>
      <c r="E86" s="120">
        <f>E63</f>
        <v>-1420</v>
      </c>
      <c r="F86" s="123">
        <f>F63</f>
        <v>-1751</v>
      </c>
      <c r="G86" s="123">
        <f t="shared" ref="G86:G92" si="4">F86-E86</f>
        <v>-331</v>
      </c>
      <c r="H86" s="399">
        <f t="shared" si="3"/>
        <v>123.30985915492958</v>
      </c>
      <c r="I86" s="400"/>
    </row>
    <row r="87" spans="1:9" s="126" customFormat="1" ht="39" customHeight="1">
      <c r="A87" s="397" t="s">
        <v>132</v>
      </c>
      <c r="B87" s="398">
        <v>1301</v>
      </c>
      <c r="C87" s="123">
        <f>C97</f>
        <v>1133</v>
      </c>
      <c r="D87" s="123">
        <f>D97</f>
        <v>1206</v>
      </c>
      <c r="E87" s="120">
        <f>E97</f>
        <v>1140</v>
      </c>
      <c r="F87" s="123">
        <f>F97</f>
        <v>1206</v>
      </c>
      <c r="G87" s="123">
        <f t="shared" si="4"/>
        <v>66</v>
      </c>
      <c r="H87" s="399">
        <f t="shared" si="3"/>
        <v>105.78947368421052</v>
      </c>
      <c r="I87" s="400"/>
    </row>
    <row r="88" spans="1:9" s="126" customFormat="1" ht="39" customHeight="1">
      <c r="A88" s="397" t="s">
        <v>133</v>
      </c>
      <c r="B88" s="398">
        <v>1302</v>
      </c>
      <c r="C88" s="123">
        <f>C53</f>
        <v>0</v>
      </c>
      <c r="D88" s="123">
        <f>D53</f>
        <v>0</v>
      </c>
      <c r="E88" s="123">
        <f>E53</f>
        <v>0</v>
      </c>
      <c r="F88" s="123">
        <f>F53</f>
        <v>0</v>
      </c>
      <c r="G88" s="123">
        <f t="shared" si="4"/>
        <v>0</v>
      </c>
      <c r="H88" s="231" t="e">
        <f t="shared" si="3"/>
        <v>#DIV/0!</v>
      </c>
      <c r="I88" s="400"/>
    </row>
    <row r="89" spans="1:9" s="126" customFormat="1" ht="39" customHeight="1">
      <c r="A89" s="397" t="s">
        <v>134</v>
      </c>
      <c r="B89" s="398">
        <v>1303</v>
      </c>
      <c r="C89" s="123">
        <v>0</v>
      </c>
      <c r="D89" s="123">
        <v>0</v>
      </c>
      <c r="E89" s="123">
        <v>0</v>
      </c>
      <c r="F89" s="123">
        <v>0</v>
      </c>
      <c r="G89" s="123">
        <f t="shared" si="4"/>
        <v>0</v>
      </c>
      <c r="H89" s="231" t="e">
        <f t="shared" si="3"/>
        <v>#DIV/0!</v>
      </c>
      <c r="I89" s="400"/>
    </row>
    <row r="90" spans="1:9" s="126" customFormat="1" ht="39" customHeight="1">
      <c r="A90" s="397" t="s">
        <v>135</v>
      </c>
      <c r="B90" s="398">
        <v>1304</v>
      </c>
      <c r="C90" s="123">
        <f>C54</f>
        <v>0</v>
      </c>
      <c r="D90" s="123">
        <f>D54</f>
        <v>0</v>
      </c>
      <c r="E90" s="123">
        <f>E54</f>
        <v>0</v>
      </c>
      <c r="F90" s="123">
        <f>F54</f>
        <v>0</v>
      </c>
      <c r="G90" s="123"/>
      <c r="H90" s="231" t="e">
        <f t="shared" si="3"/>
        <v>#DIV/0!</v>
      </c>
      <c r="I90" s="400"/>
    </row>
    <row r="91" spans="1:9" s="126" customFormat="1" ht="37.5" customHeight="1">
      <c r="A91" s="397" t="s">
        <v>136</v>
      </c>
      <c r="B91" s="398">
        <v>1305</v>
      </c>
      <c r="C91" s="123">
        <f>C58</f>
        <v>0</v>
      </c>
      <c r="D91" s="123">
        <f>D58</f>
        <v>0</v>
      </c>
      <c r="E91" s="120">
        <f>E58</f>
        <v>0</v>
      </c>
      <c r="F91" s="123">
        <f>F58</f>
        <v>0</v>
      </c>
      <c r="G91" s="123">
        <f t="shared" si="4"/>
        <v>0</v>
      </c>
      <c r="H91" s="231" t="e">
        <f t="shared" si="3"/>
        <v>#DIV/0!</v>
      </c>
      <c r="I91" s="400"/>
    </row>
    <row r="92" spans="1:9" s="126" customFormat="1" ht="27.75" customHeight="1">
      <c r="A92" s="393" t="s">
        <v>69</v>
      </c>
      <c r="B92" s="402">
        <v>1310</v>
      </c>
      <c r="C92" s="122">
        <f>C86+C87-C88-C89-C90-C91</f>
        <v>-153</v>
      </c>
      <c r="D92" s="122">
        <f>D86+D87-D88-D89-D90-D91</f>
        <v>-545</v>
      </c>
      <c r="E92" s="121">
        <f>E86+E87-E88-E89-E90-E91</f>
        <v>-280</v>
      </c>
      <c r="F92" s="122">
        <f>F86+F87-F88-F89-F90-F91</f>
        <v>-545</v>
      </c>
      <c r="G92" s="122">
        <f t="shared" si="4"/>
        <v>-265</v>
      </c>
      <c r="H92" s="403">
        <f t="shared" si="3"/>
        <v>194.64285714285714</v>
      </c>
      <c r="I92" s="122"/>
    </row>
    <row r="93" spans="1:9" s="126" customFormat="1" ht="35.25" customHeight="1">
      <c r="A93" s="397" t="s">
        <v>85</v>
      </c>
      <c r="B93" s="398"/>
      <c r="C93" s="123"/>
      <c r="D93" s="123"/>
      <c r="E93" s="123"/>
      <c r="F93" s="123"/>
      <c r="G93" s="123"/>
      <c r="H93" s="399"/>
      <c r="I93" s="400"/>
    </row>
    <row r="94" spans="1:9" s="126" customFormat="1" ht="35.25" customHeight="1">
      <c r="A94" s="397" t="s">
        <v>228</v>
      </c>
      <c r="B94" s="398">
        <v>1400</v>
      </c>
      <c r="C94" s="123">
        <v>4171</v>
      </c>
      <c r="D94" s="123">
        <v>5010</v>
      </c>
      <c r="E94" s="120">
        <v>5766</v>
      </c>
      <c r="F94" s="123">
        <v>5010</v>
      </c>
      <c r="G94" s="123">
        <f t="shared" ref="G94:G99" si="5">F94-E94</f>
        <v>-756</v>
      </c>
      <c r="H94" s="399">
        <f t="shared" si="3"/>
        <v>86.888657648283043</v>
      </c>
      <c r="I94" s="400"/>
    </row>
    <row r="95" spans="1:9" s="126" customFormat="1" ht="39" customHeight="1">
      <c r="A95" s="397" t="s">
        <v>4</v>
      </c>
      <c r="B95" s="398">
        <v>1410</v>
      </c>
      <c r="C95" s="123">
        <v>11889</v>
      </c>
      <c r="D95" s="123">
        <v>13450</v>
      </c>
      <c r="E95" s="120">
        <v>12840</v>
      </c>
      <c r="F95" s="123">
        <v>13450</v>
      </c>
      <c r="G95" s="123">
        <f t="shared" si="5"/>
        <v>610</v>
      </c>
      <c r="H95" s="399">
        <f t="shared" si="3"/>
        <v>104.75077881619939</v>
      </c>
      <c r="I95" s="400"/>
    </row>
    <row r="96" spans="1:9" s="126" customFormat="1" ht="39" customHeight="1">
      <c r="A96" s="397" t="s">
        <v>5</v>
      </c>
      <c r="B96" s="398">
        <v>1420</v>
      </c>
      <c r="C96" s="123">
        <v>2401</v>
      </c>
      <c r="D96" s="123">
        <v>2729</v>
      </c>
      <c r="E96" s="120">
        <v>2733</v>
      </c>
      <c r="F96" s="123">
        <v>2729</v>
      </c>
      <c r="G96" s="123">
        <f t="shared" si="5"/>
        <v>-4</v>
      </c>
      <c r="H96" s="399">
        <f t="shared" si="3"/>
        <v>99.85364068788877</v>
      </c>
      <c r="I96" s="400"/>
    </row>
    <row r="97" spans="1:9" s="126" customFormat="1" ht="32.25" customHeight="1">
      <c r="A97" s="397" t="s">
        <v>6</v>
      </c>
      <c r="B97" s="398">
        <v>1430</v>
      </c>
      <c r="C97" s="123">
        <v>1133</v>
      </c>
      <c r="D97" s="123">
        <v>1206</v>
      </c>
      <c r="E97" s="120">
        <v>1140</v>
      </c>
      <c r="F97" s="123">
        <v>1206</v>
      </c>
      <c r="G97" s="123">
        <f t="shared" si="5"/>
        <v>66</v>
      </c>
      <c r="H97" s="399">
        <f t="shared" si="3"/>
        <v>105.78947368421052</v>
      </c>
      <c r="I97" s="400"/>
    </row>
    <row r="98" spans="1:9" s="126" customFormat="1" ht="39" customHeight="1">
      <c r="A98" s="397" t="s">
        <v>14</v>
      </c>
      <c r="B98" s="398">
        <v>1440</v>
      </c>
      <c r="C98" s="123">
        <v>1898</v>
      </c>
      <c r="D98" s="123">
        <v>1638</v>
      </c>
      <c r="E98" s="120">
        <v>1618</v>
      </c>
      <c r="F98" s="123">
        <v>1638</v>
      </c>
      <c r="G98" s="123">
        <f t="shared" si="5"/>
        <v>20</v>
      </c>
      <c r="H98" s="399">
        <f t="shared" si="3"/>
        <v>101.23609394313968</v>
      </c>
      <c r="I98" s="400"/>
    </row>
    <row r="99" spans="1:9" s="126" customFormat="1" ht="35.25" customHeight="1">
      <c r="A99" s="393" t="s">
        <v>34</v>
      </c>
      <c r="B99" s="394">
        <v>1450</v>
      </c>
      <c r="C99" s="122">
        <f>SUM(C94,C95:C98)</f>
        <v>21492</v>
      </c>
      <c r="D99" s="122">
        <f>SUM(D94,D95:D98)</f>
        <v>24033</v>
      </c>
      <c r="E99" s="121">
        <f>SUM(E94,E95:E98)</f>
        <v>24097</v>
      </c>
      <c r="F99" s="122">
        <f>SUM(F94,F95:F98)</f>
        <v>24033</v>
      </c>
      <c r="G99" s="122">
        <f t="shared" si="5"/>
        <v>-64</v>
      </c>
      <c r="H99" s="395">
        <f t="shared" si="3"/>
        <v>99.734406772627295</v>
      </c>
      <c r="I99" s="396"/>
    </row>
    <row r="100" spans="1:9" s="126" customFormat="1" ht="20.25">
      <c r="A100" s="408"/>
      <c r="B100" s="175"/>
      <c r="C100" s="175"/>
      <c r="D100" s="175"/>
      <c r="E100" s="175"/>
      <c r="F100" s="175"/>
      <c r="G100" s="175"/>
      <c r="H100" s="175"/>
      <c r="I100" s="175"/>
    </row>
    <row r="101" spans="1:9" ht="27.75" customHeight="1">
      <c r="A101" s="206" t="s">
        <v>323</v>
      </c>
      <c r="B101" s="207"/>
      <c r="C101" s="262" t="s">
        <v>57</v>
      </c>
      <c r="D101" s="262"/>
      <c r="E101" s="208"/>
      <c r="F101" s="263" t="s">
        <v>324</v>
      </c>
      <c r="G101" s="263"/>
      <c r="H101" s="263"/>
      <c r="I101" s="409"/>
    </row>
    <row r="102" spans="1:9" s="127" customFormat="1">
      <c r="A102" s="209" t="s">
        <v>178</v>
      </c>
      <c r="B102" s="210"/>
      <c r="C102" s="260" t="s">
        <v>112</v>
      </c>
      <c r="D102" s="260"/>
      <c r="E102" s="210"/>
      <c r="F102" s="261" t="s">
        <v>55</v>
      </c>
      <c r="G102" s="261"/>
      <c r="H102" s="261"/>
    </row>
    <row r="103" spans="1:9">
      <c r="A103" s="124"/>
    </row>
    <row r="104" spans="1:9">
      <c r="A104" s="124"/>
    </row>
    <row r="105" spans="1:9">
      <c r="A105" s="124"/>
    </row>
    <row r="106" spans="1:9">
      <c r="A106" s="124"/>
    </row>
    <row r="107" spans="1:9">
      <c r="A107" s="124"/>
    </row>
    <row r="108" spans="1:9">
      <c r="A108" s="124"/>
    </row>
    <row r="109" spans="1:9">
      <c r="A109" s="124"/>
    </row>
    <row r="110" spans="1:9">
      <c r="A110" s="124"/>
    </row>
    <row r="111" spans="1:9">
      <c r="A111" s="124"/>
    </row>
    <row r="112" spans="1:9">
      <c r="A112" s="124"/>
    </row>
    <row r="113" spans="1:1">
      <c r="A113" s="124"/>
    </row>
    <row r="114" spans="1:1">
      <c r="A114" s="124"/>
    </row>
    <row r="115" spans="1:1">
      <c r="A115" s="124"/>
    </row>
    <row r="116" spans="1:1">
      <c r="A116" s="124"/>
    </row>
    <row r="117" spans="1:1">
      <c r="A117" s="124"/>
    </row>
    <row r="118" spans="1:1">
      <c r="A118" s="124"/>
    </row>
    <row r="119" spans="1:1">
      <c r="A119" s="124"/>
    </row>
    <row r="120" spans="1:1">
      <c r="A120" s="124"/>
    </row>
    <row r="121" spans="1:1">
      <c r="A121" s="124"/>
    </row>
    <row r="122" spans="1:1">
      <c r="A122" s="124"/>
    </row>
    <row r="123" spans="1:1">
      <c r="A123" s="124"/>
    </row>
    <row r="124" spans="1:1">
      <c r="A124" s="124"/>
    </row>
    <row r="125" spans="1:1">
      <c r="A125" s="124"/>
    </row>
    <row r="126" spans="1:1">
      <c r="A126" s="124"/>
    </row>
    <row r="127" spans="1:1">
      <c r="A127" s="124"/>
    </row>
    <row r="128" spans="1:1">
      <c r="A128" s="124"/>
    </row>
    <row r="129" spans="1:1">
      <c r="A129" s="124"/>
    </row>
    <row r="130" spans="1:1">
      <c r="A130" s="124"/>
    </row>
    <row r="131" spans="1:1">
      <c r="A131" s="124"/>
    </row>
    <row r="132" spans="1:1">
      <c r="A132" s="124"/>
    </row>
    <row r="133" spans="1:1">
      <c r="A133" s="124"/>
    </row>
    <row r="134" spans="1:1">
      <c r="A134" s="124"/>
    </row>
    <row r="135" spans="1:1">
      <c r="A135" s="124"/>
    </row>
    <row r="136" spans="1:1">
      <c r="A136" s="124"/>
    </row>
    <row r="137" spans="1:1">
      <c r="A137" s="124"/>
    </row>
    <row r="138" spans="1:1">
      <c r="A138" s="124"/>
    </row>
    <row r="139" spans="1:1">
      <c r="A139" s="124"/>
    </row>
    <row r="140" spans="1:1">
      <c r="A140" s="124"/>
    </row>
    <row r="141" spans="1:1">
      <c r="A141" s="124"/>
    </row>
    <row r="142" spans="1:1">
      <c r="A142" s="124"/>
    </row>
    <row r="143" spans="1:1">
      <c r="A143" s="124"/>
    </row>
    <row r="144" spans="1:1">
      <c r="A144" s="124"/>
    </row>
    <row r="145" spans="1:1">
      <c r="A145" s="124"/>
    </row>
    <row r="146" spans="1:1">
      <c r="A146" s="124"/>
    </row>
    <row r="147" spans="1:1">
      <c r="A147" s="124"/>
    </row>
    <row r="148" spans="1:1">
      <c r="A148" s="124"/>
    </row>
    <row r="149" spans="1:1">
      <c r="A149" s="124"/>
    </row>
    <row r="150" spans="1:1">
      <c r="A150" s="124"/>
    </row>
    <row r="151" spans="1:1">
      <c r="A151" s="124"/>
    </row>
    <row r="152" spans="1:1">
      <c r="A152" s="124"/>
    </row>
    <row r="153" spans="1:1">
      <c r="A153" s="124"/>
    </row>
    <row r="154" spans="1:1">
      <c r="A154" s="124"/>
    </row>
    <row r="155" spans="1:1">
      <c r="A155" s="124"/>
    </row>
    <row r="156" spans="1:1">
      <c r="A156" s="124"/>
    </row>
    <row r="157" spans="1:1">
      <c r="A157" s="124"/>
    </row>
    <row r="158" spans="1:1">
      <c r="A158" s="124"/>
    </row>
    <row r="159" spans="1:1">
      <c r="A159" s="124"/>
    </row>
    <row r="160" spans="1:1">
      <c r="A160" s="124"/>
    </row>
    <row r="161" spans="1:1">
      <c r="A161" s="124"/>
    </row>
    <row r="162" spans="1:1">
      <c r="A162" s="124"/>
    </row>
    <row r="163" spans="1:1">
      <c r="A163" s="124"/>
    </row>
    <row r="164" spans="1:1">
      <c r="A164" s="124"/>
    </row>
    <row r="165" spans="1:1">
      <c r="A165" s="124"/>
    </row>
    <row r="166" spans="1:1">
      <c r="A166" s="124"/>
    </row>
    <row r="167" spans="1:1">
      <c r="A167" s="124"/>
    </row>
    <row r="168" spans="1:1">
      <c r="A168" s="124"/>
    </row>
    <row r="169" spans="1:1">
      <c r="A169" s="124"/>
    </row>
    <row r="170" spans="1:1">
      <c r="A170" s="124"/>
    </row>
    <row r="171" spans="1:1">
      <c r="A171" s="124"/>
    </row>
    <row r="172" spans="1:1">
      <c r="A172" s="124"/>
    </row>
    <row r="173" spans="1:1">
      <c r="A173" s="124"/>
    </row>
    <row r="174" spans="1:1">
      <c r="A174" s="124"/>
    </row>
    <row r="175" spans="1:1">
      <c r="A175" s="124"/>
    </row>
    <row r="176" spans="1:1">
      <c r="A176" s="124"/>
    </row>
    <row r="177" spans="1:1">
      <c r="A177" s="124"/>
    </row>
    <row r="178" spans="1:1">
      <c r="A178" s="124"/>
    </row>
    <row r="179" spans="1:1">
      <c r="A179" s="124"/>
    </row>
    <row r="180" spans="1:1">
      <c r="A180" s="124"/>
    </row>
    <row r="181" spans="1:1">
      <c r="A181" s="124"/>
    </row>
    <row r="182" spans="1:1">
      <c r="A182" s="124"/>
    </row>
    <row r="183" spans="1:1">
      <c r="A183" s="124"/>
    </row>
    <row r="184" spans="1:1">
      <c r="A184" s="124"/>
    </row>
    <row r="185" spans="1:1">
      <c r="A185" s="124"/>
    </row>
    <row r="186" spans="1:1">
      <c r="A186" s="124"/>
    </row>
    <row r="187" spans="1:1">
      <c r="A187" s="124"/>
    </row>
    <row r="188" spans="1:1">
      <c r="A188" s="124"/>
    </row>
    <row r="189" spans="1:1">
      <c r="A189" s="124"/>
    </row>
    <row r="190" spans="1:1">
      <c r="A190" s="124"/>
    </row>
    <row r="191" spans="1:1">
      <c r="A191" s="124"/>
    </row>
    <row r="192" spans="1:1">
      <c r="A192" s="124"/>
    </row>
    <row r="193" spans="1:1">
      <c r="A193" s="124"/>
    </row>
    <row r="194" spans="1:1">
      <c r="A194" s="124"/>
    </row>
    <row r="195" spans="1:1">
      <c r="A195" s="124"/>
    </row>
    <row r="196" spans="1:1">
      <c r="A196" s="124"/>
    </row>
    <row r="197" spans="1:1">
      <c r="A197" s="124"/>
    </row>
    <row r="198" spans="1:1">
      <c r="A198" s="124"/>
    </row>
    <row r="199" spans="1:1">
      <c r="A199" s="124"/>
    </row>
    <row r="200" spans="1:1">
      <c r="A200" s="124"/>
    </row>
    <row r="201" spans="1:1">
      <c r="A201" s="124"/>
    </row>
    <row r="202" spans="1:1">
      <c r="A202" s="124"/>
    </row>
    <row r="203" spans="1:1">
      <c r="A203" s="124"/>
    </row>
    <row r="204" spans="1:1">
      <c r="A204" s="124"/>
    </row>
    <row r="205" spans="1:1">
      <c r="A205" s="124"/>
    </row>
    <row r="206" spans="1:1">
      <c r="A206" s="124"/>
    </row>
    <row r="207" spans="1:1">
      <c r="A207" s="124"/>
    </row>
    <row r="208" spans="1:1">
      <c r="A208" s="124"/>
    </row>
    <row r="209" spans="1:1">
      <c r="A209" s="124"/>
    </row>
    <row r="210" spans="1:1">
      <c r="A210" s="124"/>
    </row>
    <row r="211" spans="1:1">
      <c r="A211" s="124"/>
    </row>
    <row r="212" spans="1:1">
      <c r="A212" s="124"/>
    </row>
    <row r="213" spans="1:1">
      <c r="A213" s="124"/>
    </row>
    <row r="214" spans="1:1">
      <c r="A214" s="124"/>
    </row>
    <row r="215" spans="1:1">
      <c r="A215" s="124"/>
    </row>
    <row r="216" spans="1:1">
      <c r="A216" s="124"/>
    </row>
    <row r="217" spans="1:1">
      <c r="A217" s="124"/>
    </row>
    <row r="218" spans="1:1">
      <c r="A218" s="124"/>
    </row>
    <row r="219" spans="1:1">
      <c r="A219" s="124"/>
    </row>
    <row r="220" spans="1:1">
      <c r="A220" s="124"/>
    </row>
    <row r="221" spans="1:1">
      <c r="A221" s="124"/>
    </row>
    <row r="222" spans="1:1">
      <c r="A222" s="124"/>
    </row>
    <row r="223" spans="1:1">
      <c r="A223" s="124"/>
    </row>
    <row r="224" spans="1:1">
      <c r="A224" s="124"/>
    </row>
    <row r="225" spans="1:1">
      <c r="A225" s="124"/>
    </row>
    <row r="226" spans="1:1">
      <c r="A226" s="124"/>
    </row>
    <row r="227" spans="1:1">
      <c r="A227" s="124"/>
    </row>
    <row r="228" spans="1:1">
      <c r="A228" s="124"/>
    </row>
    <row r="229" spans="1:1">
      <c r="A229" s="124"/>
    </row>
    <row r="230" spans="1:1">
      <c r="A230" s="124"/>
    </row>
    <row r="231" spans="1:1">
      <c r="A231" s="124"/>
    </row>
    <row r="232" spans="1:1">
      <c r="A232" s="124"/>
    </row>
    <row r="233" spans="1:1">
      <c r="A233" s="124"/>
    </row>
    <row r="234" spans="1:1">
      <c r="A234" s="124"/>
    </row>
    <row r="235" spans="1:1">
      <c r="A235" s="124"/>
    </row>
    <row r="236" spans="1:1">
      <c r="A236" s="124"/>
    </row>
    <row r="237" spans="1:1">
      <c r="A237" s="124"/>
    </row>
    <row r="238" spans="1:1">
      <c r="A238" s="124"/>
    </row>
    <row r="239" spans="1:1">
      <c r="A239" s="124"/>
    </row>
    <row r="240" spans="1:1">
      <c r="A240" s="124"/>
    </row>
    <row r="241" spans="1:1">
      <c r="A241" s="124"/>
    </row>
    <row r="242" spans="1:1">
      <c r="A242" s="124"/>
    </row>
    <row r="243" spans="1:1">
      <c r="A243" s="124"/>
    </row>
    <row r="244" spans="1:1">
      <c r="A244" s="124"/>
    </row>
    <row r="245" spans="1:1">
      <c r="A245" s="124"/>
    </row>
    <row r="246" spans="1:1">
      <c r="A246" s="124"/>
    </row>
    <row r="247" spans="1:1">
      <c r="A247" s="124"/>
    </row>
    <row r="248" spans="1:1">
      <c r="A248" s="124"/>
    </row>
    <row r="249" spans="1:1">
      <c r="A249" s="124"/>
    </row>
    <row r="250" spans="1:1">
      <c r="A250" s="124"/>
    </row>
    <row r="251" spans="1:1">
      <c r="A251" s="124"/>
    </row>
    <row r="252" spans="1:1">
      <c r="A252" s="124"/>
    </row>
    <row r="253" spans="1:1">
      <c r="A253" s="124"/>
    </row>
    <row r="254" spans="1:1">
      <c r="A254" s="124"/>
    </row>
    <row r="255" spans="1:1">
      <c r="A255" s="124"/>
    </row>
    <row r="256" spans="1:1">
      <c r="A256" s="124"/>
    </row>
    <row r="257" spans="1:1">
      <c r="A257" s="124"/>
    </row>
    <row r="258" spans="1:1">
      <c r="A258" s="124"/>
    </row>
    <row r="259" spans="1:1">
      <c r="A259" s="124"/>
    </row>
    <row r="260" spans="1:1">
      <c r="A260" s="124"/>
    </row>
    <row r="261" spans="1:1">
      <c r="A261" s="124"/>
    </row>
    <row r="262" spans="1:1">
      <c r="A262" s="124"/>
    </row>
    <row r="263" spans="1:1">
      <c r="A263" s="124"/>
    </row>
    <row r="264" spans="1:1">
      <c r="A264" s="124"/>
    </row>
    <row r="265" spans="1:1">
      <c r="A265" s="124"/>
    </row>
    <row r="266" spans="1:1">
      <c r="A266" s="124"/>
    </row>
    <row r="267" spans="1:1">
      <c r="A267" s="124"/>
    </row>
    <row r="268" spans="1:1">
      <c r="A268" s="124"/>
    </row>
    <row r="269" spans="1:1">
      <c r="A269" s="124"/>
    </row>
    <row r="270" spans="1:1">
      <c r="A270" s="124"/>
    </row>
    <row r="271" spans="1:1">
      <c r="A271" s="124"/>
    </row>
    <row r="272" spans="1:1">
      <c r="A272" s="124"/>
    </row>
    <row r="273" spans="1:1">
      <c r="A273" s="124"/>
    </row>
    <row r="274" spans="1:1">
      <c r="A274" s="124"/>
    </row>
    <row r="275" spans="1:1">
      <c r="A275" s="124"/>
    </row>
    <row r="276" spans="1:1">
      <c r="A276" s="124"/>
    </row>
    <row r="277" spans="1:1">
      <c r="A277" s="124"/>
    </row>
    <row r="278" spans="1:1">
      <c r="A278" s="124"/>
    </row>
    <row r="279" spans="1:1">
      <c r="A279" s="124"/>
    </row>
    <row r="280" spans="1:1">
      <c r="A280" s="124"/>
    </row>
    <row r="281" spans="1:1">
      <c r="A281" s="124"/>
    </row>
    <row r="282" spans="1:1">
      <c r="A282" s="124"/>
    </row>
    <row r="283" spans="1:1">
      <c r="A283" s="124"/>
    </row>
    <row r="284" spans="1:1">
      <c r="A284" s="124"/>
    </row>
    <row r="285" spans="1:1">
      <c r="A285" s="124"/>
    </row>
    <row r="286" spans="1:1">
      <c r="A286" s="124"/>
    </row>
    <row r="287" spans="1:1">
      <c r="A287" s="124"/>
    </row>
    <row r="288" spans="1:1">
      <c r="A288" s="124"/>
    </row>
    <row r="289" spans="1:1">
      <c r="A289" s="124"/>
    </row>
    <row r="290" spans="1:1">
      <c r="A290" s="124"/>
    </row>
    <row r="291" spans="1:1">
      <c r="A291" s="124"/>
    </row>
    <row r="292" spans="1:1">
      <c r="A292" s="124"/>
    </row>
    <row r="293" spans="1:1">
      <c r="A293" s="124"/>
    </row>
    <row r="294" spans="1:1">
      <c r="A294" s="124"/>
    </row>
    <row r="295" spans="1:1">
      <c r="A295" s="124"/>
    </row>
    <row r="296" spans="1:1">
      <c r="A296" s="124"/>
    </row>
    <row r="297" spans="1:1">
      <c r="A297" s="124"/>
    </row>
    <row r="298" spans="1:1">
      <c r="A298" s="124"/>
    </row>
    <row r="299" spans="1:1">
      <c r="A299" s="124"/>
    </row>
    <row r="300" spans="1:1">
      <c r="A300" s="124"/>
    </row>
    <row r="301" spans="1:1">
      <c r="A301" s="124"/>
    </row>
    <row r="302" spans="1:1">
      <c r="A302" s="124"/>
    </row>
    <row r="303" spans="1:1">
      <c r="A303" s="124"/>
    </row>
    <row r="304" spans="1:1">
      <c r="A304" s="124"/>
    </row>
    <row r="305" spans="1:1">
      <c r="A305" s="124"/>
    </row>
    <row r="306" spans="1:1">
      <c r="A306" s="124"/>
    </row>
    <row r="307" spans="1:1">
      <c r="A307" s="124"/>
    </row>
    <row r="308" spans="1:1">
      <c r="A308" s="124"/>
    </row>
    <row r="309" spans="1:1">
      <c r="A309" s="124"/>
    </row>
    <row r="310" spans="1:1">
      <c r="A310" s="124"/>
    </row>
    <row r="311" spans="1:1">
      <c r="A311" s="124"/>
    </row>
    <row r="312" spans="1:1">
      <c r="A312" s="124"/>
    </row>
    <row r="313" spans="1:1">
      <c r="A313" s="124"/>
    </row>
    <row r="314" spans="1:1">
      <c r="A314" s="124"/>
    </row>
    <row r="315" spans="1:1">
      <c r="A315" s="124"/>
    </row>
    <row r="316" spans="1:1">
      <c r="A316" s="124"/>
    </row>
    <row r="317" spans="1:1">
      <c r="A317" s="124"/>
    </row>
    <row r="318" spans="1:1">
      <c r="A318" s="124"/>
    </row>
    <row r="319" spans="1:1">
      <c r="A319" s="124"/>
    </row>
    <row r="320" spans="1:1">
      <c r="A320" s="124"/>
    </row>
    <row r="321" spans="1:1">
      <c r="A321" s="124"/>
    </row>
    <row r="322" spans="1:1">
      <c r="A322" s="124"/>
    </row>
    <row r="323" spans="1:1">
      <c r="A323" s="124"/>
    </row>
    <row r="324" spans="1:1">
      <c r="A324" s="124"/>
    </row>
    <row r="325" spans="1:1">
      <c r="A325" s="124"/>
    </row>
    <row r="326" spans="1:1">
      <c r="A326" s="124"/>
    </row>
    <row r="327" spans="1:1">
      <c r="A327" s="124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1" orientation="landscape" r:id="rId1"/>
  <headerFooter alignWithMargins="0"/>
  <ignoredErrors>
    <ignoredError sqref="H92 H94 G78:G81 G23:G25 G73:G75 G49:G51 G14:G22 G71 H57:H62 G63:G64 H13:H25 H63:H84 G57:G62 H87:H88 E92:G92 G89:G91 H89:H91 D92 G26:G48 H26:H56 H95:H99 G66:G6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Q23" sqref="Q22:Q23"/>
    </sheetView>
  </sheetViews>
  <sheetFormatPr defaultRowHeight="18.75"/>
  <cols>
    <col min="1" max="1" width="60.28515625" style="50" customWidth="1"/>
    <col min="2" max="2" width="12.5703125" style="51" customWidth="1"/>
    <col min="3" max="3" width="14.85546875" style="51" customWidth="1"/>
    <col min="4" max="4" width="16.140625" style="51" customWidth="1"/>
    <col min="5" max="5" width="16.7109375" style="51" customWidth="1"/>
    <col min="6" max="6" width="16.140625" style="51" customWidth="1"/>
    <col min="7" max="7" width="17.140625" style="51" customWidth="1"/>
    <col min="8" max="16384" width="9.140625" style="50"/>
  </cols>
  <sheetData>
    <row r="2" spans="1:7" ht="33.75" customHeight="1">
      <c r="A2" s="389" t="s">
        <v>213</v>
      </c>
      <c r="B2" s="389"/>
      <c r="C2" s="389"/>
      <c r="D2" s="389"/>
      <c r="E2" s="389"/>
      <c r="F2" s="389"/>
      <c r="G2" s="389"/>
    </row>
    <row r="3" spans="1:7" ht="28.5" customHeight="1">
      <c r="A3" s="52"/>
      <c r="B3" s="53"/>
      <c r="C3" s="53"/>
      <c r="D3" s="52"/>
      <c r="E3" s="52"/>
      <c r="F3" s="52"/>
      <c r="G3" s="53"/>
    </row>
    <row r="4" spans="1:7" ht="60" customHeight="1">
      <c r="A4" s="89" t="s">
        <v>99</v>
      </c>
      <c r="B4" s="90" t="s">
        <v>7</v>
      </c>
      <c r="C4" s="90" t="s">
        <v>315</v>
      </c>
      <c r="D4" s="90" t="s">
        <v>316</v>
      </c>
      <c r="E4" s="90" t="s">
        <v>317</v>
      </c>
      <c r="F4" s="90" t="s">
        <v>234</v>
      </c>
      <c r="G4" s="91" t="s">
        <v>196</v>
      </c>
    </row>
    <row r="5" spans="1:7" ht="23.25" customHeight="1">
      <c r="A5" s="92">
        <v>1</v>
      </c>
      <c r="B5" s="93">
        <v>2</v>
      </c>
      <c r="C5" s="93">
        <v>3</v>
      </c>
      <c r="D5" s="93">
        <v>4</v>
      </c>
      <c r="E5" s="93">
        <v>5</v>
      </c>
      <c r="F5" s="93">
        <v>6</v>
      </c>
      <c r="G5" s="93">
        <v>7</v>
      </c>
    </row>
    <row r="6" spans="1:7" ht="44.25" customHeight="1">
      <c r="A6" s="94" t="s">
        <v>198</v>
      </c>
      <c r="B6" s="93">
        <v>6000</v>
      </c>
      <c r="C6" s="93"/>
      <c r="D6" s="95">
        <f>D7+D10</f>
        <v>0</v>
      </c>
      <c r="E6" s="95">
        <f>E7+E10</f>
        <v>0</v>
      </c>
      <c r="F6" s="95">
        <f>E6-D6</f>
        <v>0</v>
      </c>
      <c r="G6" s="95" t="e">
        <f>(E6/D6)*100</f>
        <v>#DIV/0!</v>
      </c>
    </row>
    <row r="7" spans="1:7" ht="31.5" customHeight="1">
      <c r="A7" s="96" t="s">
        <v>199</v>
      </c>
      <c r="B7" s="97">
        <v>6010</v>
      </c>
      <c r="C7" s="97"/>
      <c r="D7" s="98"/>
      <c r="E7" s="98"/>
      <c r="F7" s="95">
        <f t="shared" ref="F7:F12" si="0">E7-D7</f>
        <v>0</v>
      </c>
      <c r="G7" s="95" t="e">
        <f t="shared" ref="G7:G12" si="1">(E7/D7)*100</f>
        <v>#DIV/0!</v>
      </c>
    </row>
    <row r="8" spans="1:7" ht="21.75" customHeight="1">
      <c r="A8" s="96"/>
      <c r="B8" s="97"/>
      <c r="C8" s="97"/>
      <c r="D8" s="98"/>
      <c r="E8" s="98"/>
      <c r="F8" s="95">
        <f t="shared" si="0"/>
        <v>0</v>
      </c>
      <c r="G8" s="95" t="e">
        <f t="shared" si="1"/>
        <v>#DIV/0!</v>
      </c>
    </row>
    <row r="9" spans="1:7" ht="23.25" customHeight="1">
      <c r="A9" s="99"/>
      <c r="B9" s="93"/>
      <c r="C9" s="93"/>
      <c r="D9" s="95"/>
      <c r="E9" s="95"/>
      <c r="F9" s="95">
        <f t="shared" si="0"/>
        <v>0</v>
      </c>
      <c r="G9" s="95" t="e">
        <f t="shared" si="1"/>
        <v>#DIV/0!</v>
      </c>
    </row>
    <row r="10" spans="1:7" s="55" customFormat="1" ht="26.25" customHeight="1">
      <c r="A10" s="100" t="s">
        <v>200</v>
      </c>
      <c r="B10" s="101">
        <v>6020</v>
      </c>
      <c r="C10" s="101"/>
      <c r="D10" s="98"/>
      <c r="E10" s="98"/>
      <c r="F10" s="95">
        <f t="shared" si="0"/>
        <v>0</v>
      </c>
      <c r="G10" s="95" t="e">
        <f t="shared" si="1"/>
        <v>#DIV/0!</v>
      </c>
    </row>
    <row r="11" spans="1:7" ht="23.25" customHeight="1">
      <c r="A11" s="99"/>
      <c r="B11" s="93"/>
      <c r="C11" s="93"/>
      <c r="D11" s="95"/>
      <c r="E11" s="95"/>
      <c r="F11" s="95">
        <f t="shared" si="0"/>
        <v>0</v>
      </c>
      <c r="G11" s="95" t="e">
        <f t="shared" si="1"/>
        <v>#DIV/0!</v>
      </c>
    </row>
    <row r="12" spans="1:7" ht="24" customHeight="1">
      <c r="A12" s="99"/>
      <c r="B12" s="93"/>
      <c r="C12" s="93"/>
      <c r="D12" s="95"/>
      <c r="E12" s="95"/>
      <c r="F12" s="95">
        <f t="shared" si="0"/>
        <v>0</v>
      </c>
      <c r="G12" s="95" t="e">
        <f t="shared" si="1"/>
        <v>#DIV/0!</v>
      </c>
    </row>
    <row r="13" spans="1:7">
      <c r="A13" s="70"/>
      <c r="B13" s="71"/>
      <c r="C13" s="71"/>
      <c r="D13" s="72"/>
      <c r="E13" s="73"/>
      <c r="F13" s="73"/>
      <c r="G13" s="73"/>
    </row>
    <row r="14" spans="1:7" ht="26.25" customHeight="1">
      <c r="A14" s="66" t="s">
        <v>176</v>
      </c>
      <c r="B14" s="67"/>
      <c r="C14" s="67"/>
      <c r="D14" s="102" t="s">
        <v>57</v>
      </c>
      <c r="E14" s="74"/>
      <c r="F14" s="307" t="s">
        <v>188</v>
      </c>
      <c r="G14" s="307"/>
    </row>
    <row r="15" spans="1:7">
      <c r="A15" s="56" t="s">
        <v>178</v>
      </c>
      <c r="B15" s="57"/>
      <c r="C15" s="57"/>
      <c r="D15" s="56" t="s">
        <v>183</v>
      </c>
      <c r="E15" s="56"/>
      <c r="F15" s="316" t="s">
        <v>113</v>
      </c>
      <c r="G15" s="316"/>
    </row>
    <row r="16" spans="1:7">
      <c r="A16" s="70"/>
      <c r="B16" s="71"/>
      <c r="C16" s="71"/>
      <c r="D16" s="72"/>
      <c r="E16" s="73"/>
      <c r="F16" s="73"/>
      <c r="G16" s="73"/>
    </row>
    <row r="17" spans="1:7">
      <c r="A17" s="70"/>
      <c r="B17" s="71"/>
      <c r="C17" s="71"/>
      <c r="D17" s="72"/>
      <c r="E17" s="73"/>
      <c r="F17" s="73"/>
      <c r="G17" s="73"/>
    </row>
    <row r="18" spans="1:7">
      <c r="A18" s="70"/>
      <c r="B18" s="71"/>
      <c r="C18" s="71"/>
      <c r="D18" s="72"/>
      <c r="E18" s="73"/>
      <c r="F18" s="73"/>
      <c r="G18" s="73"/>
    </row>
    <row r="19" spans="1:7">
      <c r="A19" s="70"/>
      <c r="B19" s="71"/>
      <c r="C19" s="71"/>
      <c r="D19" s="72"/>
      <c r="E19" s="73"/>
      <c r="F19" s="73"/>
      <c r="G19" s="73"/>
    </row>
    <row r="20" spans="1:7">
      <c r="A20" s="70"/>
      <c r="B20" s="71"/>
      <c r="C20" s="71"/>
      <c r="D20" s="72"/>
      <c r="E20" s="73"/>
      <c r="F20" s="73"/>
      <c r="G20" s="73"/>
    </row>
    <row r="21" spans="1:7">
      <c r="A21" s="70"/>
      <c r="B21" s="71"/>
      <c r="C21" s="71"/>
      <c r="D21" s="72"/>
      <c r="E21" s="73"/>
      <c r="F21" s="73"/>
      <c r="G21" s="73"/>
    </row>
    <row r="22" spans="1:7">
      <c r="A22" s="70"/>
      <c r="B22" s="71"/>
      <c r="C22" s="71"/>
      <c r="D22" s="72"/>
      <c r="E22" s="73"/>
      <c r="F22" s="73"/>
      <c r="G22" s="73"/>
    </row>
    <row r="23" spans="1:7">
      <c r="A23" s="70"/>
      <c r="B23" s="71"/>
      <c r="C23" s="71"/>
      <c r="D23" s="72"/>
      <c r="E23" s="73"/>
      <c r="F23" s="73"/>
      <c r="G23" s="73"/>
    </row>
    <row r="24" spans="1:7">
      <c r="A24" s="70"/>
      <c r="B24" s="71"/>
      <c r="C24" s="71"/>
      <c r="D24" s="72"/>
      <c r="E24" s="73"/>
      <c r="F24" s="73"/>
      <c r="G24" s="73"/>
    </row>
    <row r="25" spans="1:7">
      <c r="A25" s="70"/>
      <c r="B25" s="71"/>
      <c r="C25" s="71"/>
      <c r="D25" s="72"/>
      <c r="E25" s="73"/>
      <c r="F25" s="73"/>
      <c r="G25" s="73"/>
    </row>
    <row r="26" spans="1:7">
      <c r="A26" s="70"/>
      <c r="B26" s="71"/>
      <c r="C26" s="71"/>
      <c r="D26" s="72"/>
      <c r="E26" s="73"/>
      <c r="F26" s="73"/>
      <c r="G26" s="73"/>
    </row>
    <row r="27" spans="1:7">
      <c r="A27" s="70"/>
      <c r="B27" s="71"/>
      <c r="C27" s="71"/>
      <c r="D27" s="72"/>
      <c r="E27" s="73"/>
      <c r="F27" s="73"/>
      <c r="G27" s="73"/>
    </row>
    <row r="28" spans="1:7">
      <c r="A28" s="70"/>
      <c r="B28" s="71"/>
      <c r="C28" s="71"/>
      <c r="D28" s="72"/>
      <c r="E28" s="73"/>
      <c r="F28" s="73"/>
      <c r="G28" s="73"/>
    </row>
    <row r="29" spans="1:7">
      <c r="A29" s="70"/>
      <c r="B29" s="71"/>
      <c r="C29" s="71"/>
      <c r="D29" s="72"/>
      <c r="E29" s="73"/>
      <c r="F29" s="73"/>
      <c r="G29" s="73"/>
    </row>
    <row r="30" spans="1:7">
      <c r="A30" s="70"/>
      <c r="B30" s="71"/>
      <c r="C30" s="71"/>
      <c r="D30" s="72"/>
      <c r="E30" s="73"/>
      <c r="F30" s="73"/>
      <c r="G30" s="73"/>
    </row>
    <row r="31" spans="1:7">
      <c r="A31" s="70"/>
      <c r="B31" s="71"/>
      <c r="C31" s="71"/>
      <c r="D31" s="72"/>
      <c r="E31" s="73"/>
      <c r="F31" s="73"/>
      <c r="G31" s="73"/>
    </row>
    <row r="32" spans="1:7">
      <c r="A32" s="70"/>
      <c r="B32" s="71"/>
      <c r="C32" s="71"/>
      <c r="D32" s="72"/>
      <c r="E32" s="73"/>
      <c r="F32" s="73"/>
      <c r="G32" s="73"/>
    </row>
    <row r="33" spans="1:7">
      <c r="A33" s="70"/>
      <c r="B33" s="71"/>
      <c r="C33" s="71"/>
      <c r="D33" s="72"/>
      <c r="E33" s="73"/>
      <c r="F33" s="73"/>
      <c r="G33" s="73"/>
    </row>
    <row r="34" spans="1:7">
      <c r="A34" s="70"/>
      <c r="B34" s="71"/>
      <c r="C34" s="71"/>
      <c r="D34" s="72"/>
      <c r="E34" s="73"/>
      <c r="F34" s="73"/>
      <c r="G34" s="73"/>
    </row>
    <row r="35" spans="1:7">
      <c r="A35" s="70"/>
      <c r="B35" s="71"/>
      <c r="C35" s="71"/>
      <c r="D35" s="72"/>
      <c r="E35" s="73"/>
      <c r="F35" s="73"/>
      <c r="G35" s="73"/>
    </row>
    <row r="36" spans="1:7">
      <c r="A36" s="70"/>
      <c r="B36" s="71"/>
      <c r="C36" s="71"/>
      <c r="D36" s="72"/>
      <c r="E36" s="73"/>
      <c r="F36" s="73"/>
      <c r="G36" s="73"/>
    </row>
    <row r="37" spans="1:7">
      <c r="A37" s="70"/>
      <c r="B37" s="71"/>
      <c r="C37" s="71"/>
      <c r="D37" s="72"/>
      <c r="E37" s="73"/>
      <c r="F37" s="73"/>
      <c r="G37" s="73"/>
    </row>
    <row r="38" spans="1:7">
      <c r="A38" s="70"/>
      <c r="B38" s="71"/>
      <c r="C38" s="71"/>
      <c r="D38" s="72"/>
      <c r="E38" s="73"/>
      <c r="F38" s="73"/>
      <c r="G38" s="73"/>
    </row>
    <row r="39" spans="1:7">
      <c r="A39" s="70"/>
      <c r="B39" s="71"/>
      <c r="C39" s="71"/>
      <c r="D39" s="72"/>
      <c r="E39" s="73"/>
      <c r="F39" s="73"/>
      <c r="G39" s="73"/>
    </row>
    <row r="40" spans="1:7">
      <c r="A40" s="70"/>
      <c r="B40" s="71"/>
      <c r="C40" s="71"/>
      <c r="D40" s="72"/>
      <c r="E40" s="73"/>
      <c r="F40" s="73"/>
      <c r="G40" s="73"/>
    </row>
    <row r="41" spans="1:7">
      <c r="A41" s="70"/>
      <c r="B41" s="71"/>
      <c r="C41" s="71"/>
      <c r="D41" s="72"/>
      <c r="E41" s="73"/>
      <c r="F41" s="73"/>
      <c r="G41" s="73"/>
    </row>
    <row r="42" spans="1:7">
      <c r="A42" s="70"/>
      <c r="B42" s="71"/>
      <c r="C42" s="71"/>
      <c r="D42" s="72"/>
      <c r="E42" s="73"/>
      <c r="F42" s="73"/>
      <c r="G42" s="73"/>
    </row>
    <row r="43" spans="1:7">
      <c r="A43" s="70"/>
      <c r="B43" s="71"/>
      <c r="C43" s="71"/>
      <c r="D43" s="72"/>
      <c r="E43" s="73"/>
      <c r="F43" s="73"/>
      <c r="G43" s="73"/>
    </row>
    <row r="44" spans="1:7">
      <c r="A44" s="70"/>
      <c r="B44" s="71"/>
      <c r="C44" s="71"/>
      <c r="D44" s="72"/>
      <c r="E44" s="73"/>
      <c r="F44" s="73"/>
      <c r="G44" s="73"/>
    </row>
    <row r="45" spans="1:7">
      <c r="A45" s="70"/>
      <c r="B45" s="71"/>
      <c r="C45" s="71"/>
      <c r="D45" s="72"/>
      <c r="E45" s="73"/>
      <c r="F45" s="73"/>
      <c r="G45" s="73"/>
    </row>
    <row r="46" spans="1:7">
      <c r="A46" s="70"/>
      <c r="B46" s="71"/>
      <c r="C46" s="71"/>
      <c r="D46" s="72"/>
      <c r="E46" s="73"/>
      <c r="F46" s="73"/>
      <c r="G46" s="73"/>
    </row>
    <row r="47" spans="1:7">
      <c r="A47" s="70"/>
      <c r="D47" s="75"/>
      <c r="E47" s="76"/>
      <c r="F47" s="76"/>
      <c r="G47" s="76"/>
    </row>
    <row r="48" spans="1:7">
      <c r="A48" s="58"/>
      <c r="D48" s="75"/>
      <c r="E48" s="76"/>
      <c r="F48" s="76"/>
      <c r="G48" s="76"/>
    </row>
    <row r="49" spans="1:7">
      <c r="A49" s="58"/>
      <c r="D49" s="75"/>
      <c r="E49" s="76"/>
      <c r="F49" s="76"/>
      <c r="G49" s="76"/>
    </row>
    <row r="50" spans="1:7">
      <c r="A50" s="58"/>
      <c r="D50" s="75"/>
      <c r="E50" s="76"/>
      <c r="F50" s="76"/>
      <c r="G50" s="76"/>
    </row>
    <row r="51" spans="1:7">
      <c r="A51" s="58"/>
      <c r="D51" s="75"/>
      <c r="E51" s="76"/>
      <c r="F51" s="76"/>
      <c r="G51" s="76"/>
    </row>
    <row r="52" spans="1:7">
      <c r="A52" s="58"/>
      <c r="D52" s="75"/>
      <c r="E52" s="76"/>
      <c r="F52" s="76"/>
      <c r="G52" s="76"/>
    </row>
    <row r="53" spans="1:7">
      <c r="A53" s="58"/>
      <c r="D53" s="75"/>
      <c r="E53" s="76"/>
      <c r="F53" s="76"/>
      <c r="G53" s="76"/>
    </row>
    <row r="54" spans="1:7">
      <c r="A54" s="58"/>
      <c r="D54" s="75"/>
      <c r="E54" s="76"/>
      <c r="F54" s="76"/>
      <c r="G54" s="76"/>
    </row>
    <row r="55" spans="1:7">
      <c r="A55" s="58"/>
      <c r="D55" s="75"/>
      <c r="E55" s="76"/>
      <c r="F55" s="76"/>
      <c r="G55" s="76"/>
    </row>
    <row r="56" spans="1:7">
      <c r="A56" s="58"/>
      <c r="D56" s="75"/>
      <c r="E56" s="76"/>
      <c r="F56" s="76"/>
      <c r="G56" s="76"/>
    </row>
    <row r="57" spans="1:7">
      <c r="A57" s="58"/>
      <c r="D57" s="75"/>
      <c r="E57" s="76"/>
      <c r="F57" s="76"/>
      <c r="G57" s="76"/>
    </row>
    <row r="58" spans="1:7">
      <c r="A58" s="58"/>
      <c r="D58" s="75"/>
      <c r="E58" s="76"/>
      <c r="F58" s="76"/>
      <c r="G58" s="76"/>
    </row>
    <row r="59" spans="1:7">
      <c r="A59" s="58"/>
      <c r="D59" s="75"/>
      <c r="E59" s="76"/>
      <c r="F59" s="76"/>
      <c r="G59" s="76"/>
    </row>
    <row r="60" spans="1:7">
      <c r="A60" s="58"/>
      <c r="D60" s="75"/>
      <c r="E60" s="76"/>
      <c r="F60" s="76"/>
      <c r="G60" s="76"/>
    </row>
    <row r="61" spans="1:7">
      <c r="A61" s="58"/>
      <c r="D61" s="75"/>
      <c r="E61" s="76"/>
      <c r="F61" s="76"/>
      <c r="G61" s="76"/>
    </row>
    <row r="62" spans="1:7">
      <c r="A62" s="58"/>
      <c r="D62" s="75"/>
      <c r="E62" s="76"/>
      <c r="F62" s="76"/>
      <c r="G62" s="76"/>
    </row>
    <row r="63" spans="1:7">
      <c r="A63" s="58"/>
      <c r="D63" s="75"/>
      <c r="E63" s="76"/>
      <c r="F63" s="76"/>
      <c r="G63" s="76"/>
    </row>
    <row r="64" spans="1:7">
      <c r="A64" s="58"/>
      <c r="D64" s="75"/>
      <c r="E64" s="76"/>
      <c r="F64" s="76"/>
      <c r="G64" s="76"/>
    </row>
    <row r="65" spans="1:7">
      <c r="A65" s="58"/>
      <c r="D65" s="75"/>
      <c r="E65" s="76"/>
      <c r="F65" s="76"/>
      <c r="G65" s="76"/>
    </row>
    <row r="66" spans="1:7">
      <c r="A66" s="58"/>
      <c r="D66" s="75"/>
      <c r="E66" s="76"/>
      <c r="F66" s="76"/>
      <c r="G66" s="76"/>
    </row>
    <row r="67" spans="1:7">
      <c r="A67" s="58"/>
      <c r="D67" s="75"/>
      <c r="E67" s="76"/>
      <c r="F67" s="76"/>
      <c r="G67" s="76"/>
    </row>
    <row r="68" spans="1:7">
      <c r="A68" s="58"/>
      <c r="D68" s="75"/>
      <c r="E68" s="76"/>
      <c r="F68" s="76"/>
      <c r="G68" s="76"/>
    </row>
    <row r="69" spans="1:7">
      <c r="A69" s="58"/>
      <c r="D69" s="75"/>
      <c r="E69" s="76"/>
      <c r="F69" s="76"/>
      <c r="G69" s="76"/>
    </row>
    <row r="70" spans="1:7">
      <c r="A70" s="58"/>
    </row>
    <row r="71" spans="1:7">
      <c r="A71" s="59"/>
    </row>
    <row r="72" spans="1:7">
      <c r="A72" s="59"/>
    </row>
    <row r="73" spans="1:7">
      <c r="A73" s="59"/>
    </row>
    <row r="74" spans="1:7">
      <c r="A74" s="59"/>
    </row>
    <row r="75" spans="1:7">
      <c r="A75" s="59"/>
    </row>
    <row r="76" spans="1:7">
      <c r="A76" s="59"/>
    </row>
    <row r="77" spans="1:7">
      <c r="A77" s="59"/>
    </row>
    <row r="78" spans="1:7">
      <c r="A78" s="59"/>
    </row>
    <row r="79" spans="1:7">
      <c r="A79" s="59"/>
    </row>
    <row r="80" spans="1:7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  <row r="92" spans="1:1">
      <c r="A92" s="59"/>
    </row>
    <row r="93" spans="1:1">
      <c r="A93" s="59"/>
    </row>
    <row r="94" spans="1:1">
      <c r="A94" s="59"/>
    </row>
    <row r="95" spans="1:1">
      <c r="A95" s="59"/>
    </row>
    <row r="96" spans="1:1">
      <c r="A96" s="59"/>
    </row>
    <row r="97" spans="1:1">
      <c r="A97" s="59"/>
    </row>
    <row r="98" spans="1:1">
      <c r="A98" s="59"/>
    </row>
    <row r="99" spans="1:1">
      <c r="A99" s="59"/>
    </row>
    <row r="100" spans="1:1">
      <c r="A100" s="59"/>
    </row>
    <row r="101" spans="1:1">
      <c r="A101" s="59"/>
    </row>
    <row r="102" spans="1:1">
      <c r="A102" s="59"/>
    </row>
    <row r="103" spans="1:1">
      <c r="A103" s="59"/>
    </row>
    <row r="104" spans="1:1">
      <c r="A104" s="59"/>
    </row>
    <row r="105" spans="1:1">
      <c r="A105" s="59"/>
    </row>
    <row r="106" spans="1:1">
      <c r="A106" s="59"/>
    </row>
    <row r="107" spans="1:1">
      <c r="A107" s="59"/>
    </row>
    <row r="108" spans="1:1">
      <c r="A108" s="59"/>
    </row>
    <row r="109" spans="1:1">
      <c r="A109" s="59"/>
    </row>
    <row r="110" spans="1:1">
      <c r="A110" s="59"/>
    </row>
    <row r="111" spans="1:1">
      <c r="A111" s="59"/>
    </row>
    <row r="112" spans="1:1">
      <c r="A112" s="59"/>
    </row>
    <row r="113" spans="1:1">
      <c r="A113" s="59"/>
    </row>
    <row r="114" spans="1:1">
      <c r="A114" s="59"/>
    </row>
    <row r="115" spans="1:1">
      <c r="A115" s="59"/>
    </row>
    <row r="116" spans="1:1">
      <c r="A116" s="59"/>
    </row>
    <row r="117" spans="1:1">
      <c r="A117" s="59"/>
    </row>
    <row r="118" spans="1:1">
      <c r="A118" s="59"/>
    </row>
    <row r="119" spans="1:1">
      <c r="A119" s="59"/>
    </row>
    <row r="120" spans="1:1">
      <c r="A120" s="59"/>
    </row>
    <row r="121" spans="1:1">
      <c r="A121" s="59"/>
    </row>
    <row r="122" spans="1:1">
      <c r="A122" s="59"/>
    </row>
    <row r="123" spans="1:1">
      <c r="A123" s="59"/>
    </row>
    <row r="124" spans="1:1">
      <c r="A124" s="59"/>
    </row>
    <row r="125" spans="1:1">
      <c r="A125" s="59"/>
    </row>
    <row r="126" spans="1:1">
      <c r="A126" s="59"/>
    </row>
    <row r="127" spans="1:1">
      <c r="A127" s="59"/>
    </row>
    <row r="128" spans="1:1">
      <c r="A128" s="59"/>
    </row>
    <row r="129" spans="1:1">
      <c r="A129" s="59"/>
    </row>
    <row r="130" spans="1:1">
      <c r="A130" s="59"/>
    </row>
    <row r="131" spans="1:1">
      <c r="A131" s="59"/>
    </row>
    <row r="132" spans="1:1">
      <c r="A132" s="59"/>
    </row>
    <row r="133" spans="1:1">
      <c r="A133" s="59"/>
    </row>
    <row r="134" spans="1:1">
      <c r="A134" s="59"/>
    </row>
    <row r="135" spans="1:1">
      <c r="A135" s="59"/>
    </row>
    <row r="136" spans="1:1">
      <c r="A136" s="59"/>
    </row>
    <row r="137" spans="1:1">
      <c r="A137" s="59"/>
    </row>
    <row r="138" spans="1:1">
      <c r="A138" s="59"/>
    </row>
    <row r="139" spans="1:1">
      <c r="A139" s="59"/>
    </row>
    <row r="140" spans="1:1">
      <c r="A140" s="59"/>
    </row>
    <row r="141" spans="1:1">
      <c r="A141" s="59"/>
    </row>
    <row r="142" spans="1:1">
      <c r="A142" s="59"/>
    </row>
    <row r="143" spans="1:1">
      <c r="A143" s="59"/>
    </row>
    <row r="144" spans="1:1">
      <c r="A144" s="59"/>
    </row>
    <row r="145" spans="1:1">
      <c r="A145" s="59"/>
    </row>
    <row r="146" spans="1:1">
      <c r="A146" s="59"/>
    </row>
    <row r="147" spans="1:1">
      <c r="A147" s="59"/>
    </row>
    <row r="148" spans="1:1">
      <c r="A148" s="59"/>
    </row>
    <row r="149" spans="1:1">
      <c r="A149" s="59"/>
    </row>
    <row r="150" spans="1:1">
      <c r="A150" s="59"/>
    </row>
    <row r="151" spans="1:1">
      <c r="A151" s="59"/>
    </row>
    <row r="152" spans="1:1">
      <c r="A152" s="59"/>
    </row>
    <row r="153" spans="1:1">
      <c r="A153" s="59"/>
    </row>
    <row r="154" spans="1:1">
      <c r="A154" s="59"/>
    </row>
    <row r="155" spans="1:1">
      <c r="A155" s="59"/>
    </row>
    <row r="156" spans="1:1">
      <c r="A156" s="59"/>
    </row>
    <row r="157" spans="1:1">
      <c r="A157" s="59"/>
    </row>
    <row r="158" spans="1:1">
      <c r="A158" s="59"/>
    </row>
    <row r="159" spans="1:1">
      <c r="A159" s="59"/>
    </row>
    <row r="160" spans="1:1">
      <c r="A160" s="59"/>
    </row>
    <row r="161" spans="1:1">
      <c r="A161" s="59"/>
    </row>
    <row r="162" spans="1:1">
      <c r="A162" s="59"/>
    </row>
    <row r="163" spans="1:1">
      <c r="A163" s="59"/>
    </row>
    <row r="164" spans="1:1">
      <c r="A164" s="59"/>
    </row>
    <row r="165" spans="1:1">
      <c r="A165" s="59"/>
    </row>
    <row r="166" spans="1:1">
      <c r="A166" s="59"/>
    </row>
    <row r="167" spans="1:1">
      <c r="A167" s="59"/>
    </row>
    <row r="168" spans="1:1">
      <c r="A168" s="59"/>
    </row>
    <row r="169" spans="1:1">
      <c r="A169" s="59"/>
    </row>
    <row r="170" spans="1:1">
      <c r="A170" s="59"/>
    </row>
    <row r="171" spans="1:1">
      <c r="A171" s="59"/>
    </row>
    <row r="172" spans="1:1">
      <c r="A172" s="59"/>
    </row>
    <row r="173" spans="1:1">
      <c r="A173" s="59"/>
    </row>
    <row r="174" spans="1:1">
      <c r="A174" s="59"/>
    </row>
    <row r="175" spans="1:1">
      <c r="A175" s="59"/>
    </row>
    <row r="176" spans="1:1">
      <c r="A176" s="59"/>
    </row>
    <row r="177" spans="1:1">
      <c r="A177" s="59"/>
    </row>
    <row r="178" spans="1:1">
      <c r="A178" s="59"/>
    </row>
    <row r="179" spans="1:1">
      <c r="A179" s="59"/>
    </row>
    <row r="180" spans="1:1">
      <c r="A180" s="59"/>
    </row>
    <row r="181" spans="1:1">
      <c r="A181" s="59"/>
    </row>
    <row r="182" spans="1:1">
      <c r="A182" s="59"/>
    </row>
    <row r="183" spans="1:1">
      <c r="A183" s="59"/>
    </row>
    <row r="184" spans="1:1">
      <c r="A184" s="59"/>
    </row>
    <row r="185" spans="1:1">
      <c r="A185" s="59"/>
    </row>
    <row r="186" spans="1:1">
      <c r="A186" s="59"/>
    </row>
    <row r="187" spans="1:1">
      <c r="A187" s="59"/>
    </row>
    <row r="188" spans="1:1">
      <c r="A188" s="59"/>
    </row>
    <row r="189" spans="1:1">
      <c r="A189" s="59"/>
    </row>
    <row r="190" spans="1:1">
      <c r="A190" s="59"/>
    </row>
    <row r="191" spans="1:1">
      <c r="A191" s="59"/>
    </row>
    <row r="192" spans="1:1">
      <c r="A192" s="59"/>
    </row>
    <row r="193" spans="1:1">
      <c r="A193" s="59"/>
    </row>
    <row r="194" spans="1:1">
      <c r="A194" s="59"/>
    </row>
    <row r="195" spans="1:1">
      <c r="A195" s="59"/>
    </row>
    <row r="196" spans="1:1">
      <c r="A196" s="59"/>
    </row>
    <row r="197" spans="1:1">
      <c r="A197" s="59"/>
    </row>
    <row r="198" spans="1:1">
      <c r="A198" s="59"/>
    </row>
    <row r="199" spans="1:1">
      <c r="A199" s="59"/>
    </row>
    <row r="200" spans="1:1">
      <c r="A200" s="59"/>
    </row>
    <row r="201" spans="1:1">
      <c r="A201" s="59"/>
    </row>
    <row r="202" spans="1:1">
      <c r="A202" s="59"/>
    </row>
    <row r="203" spans="1:1">
      <c r="A203" s="59"/>
    </row>
    <row r="204" spans="1:1">
      <c r="A204" s="59"/>
    </row>
    <row r="205" spans="1:1">
      <c r="A205" s="59"/>
    </row>
    <row r="206" spans="1:1">
      <c r="A206" s="59"/>
    </row>
    <row r="207" spans="1:1">
      <c r="A207" s="59"/>
    </row>
    <row r="208" spans="1:1">
      <c r="A208" s="59"/>
    </row>
    <row r="209" spans="1:1">
      <c r="A209" s="59"/>
    </row>
    <row r="210" spans="1:1">
      <c r="A210" s="59"/>
    </row>
    <row r="211" spans="1:1">
      <c r="A211" s="59"/>
    </row>
    <row r="212" spans="1:1">
      <c r="A212" s="59"/>
    </row>
    <row r="213" spans="1:1">
      <c r="A213" s="59"/>
    </row>
    <row r="214" spans="1:1">
      <c r="A214" s="59"/>
    </row>
    <row r="215" spans="1:1">
      <c r="A215" s="59"/>
    </row>
    <row r="216" spans="1:1">
      <c r="A216" s="59"/>
    </row>
    <row r="217" spans="1:1">
      <c r="A217" s="59"/>
    </row>
    <row r="218" spans="1:1">
      <c r="A218" s="59"/>
    </row>
    <row r="219" spans="1:1">
      <c r="A219" s="59"/>
    </row>
    <row r="220" spans="1:1">
      <c r="A220" s="59"/>
    </row>
    <row r="221" spans="1:1">
      <c r="A221" s="59"/>
    </row>
    <row r="222" spans="1:1">
      <c r="A222" s="59"/>
    </row>
    <row r="223" spans="1:1">
      <c r="A223" s="59"/>
    </row>
    <row r="224" spans="1:1">
      <c r="A224" s="59"/>
    </row>
    <row r="225" spans="1:1">
      <c r="A225" s="59"/>
    </row>
    <row r="226" spans="1:1">
      <c r="A226" s="59"/>
    </row>
    <row r="227" spans="1:1">
      <c r="A227" s="59"/>
    </row>
    <row r="228" spans="1:1">
      <c r="A228" s="59"/>
    </row>
    <row r="229" spans="1:1">
      <c r="A229" s="59"/>
    </row>
    <row r="230" spans="1:1">
      <c r="A230" s="59"/>
    </row>
    <row r="231" spans="1:1">
      <c r="A231" s="59"/>
    </row>
    <row r="232" spans="1:1">
      <c r="A232" s="59"/>
    </row>
    <row r="233" spans="1:1">
      <c r="A233" s="59"/>
    </row>
    <row r="234" spans="1:1">
      <c r="A234" s="59"/>
    </row>
    <row r="235" spans="1:1">
      <c r="A235" s="59"/>
    </row>
    <row r="236" spans="1:1">
      <c r="A236" s="59"/>
    </row>
    <row r="237" spans="1:1">
      <c r="A237" s="59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80"/>
  <sheetViews>
    <sheetView view="pageBreakPreview" zoomScaleSheetLayoutView="100" workbookViewId="0">
      <selection activeCell="K7" sqref="K7"/>
    </sheetView>
  </sheetViews>
  <sheetFormatPr defaultRowHeight="18.75"/>
  <cols>
    <col min="1" max="1" width="54" style="2" customWidth="1"/>
    <col min="2" max="2" width="12.42578125" style="239" customWidth="1"/>
    <col min="3" max="3" width="14.7109375" style="239" customWidth="1"/>
    <col min="4" max="4" width="16.5703125" style="239" customWidth="1"/>
    <col min="5" max="5" width="15.5703125" style="239" customWidth="1"/>
    <col min="6" max="6" width="14.85546875" style="239" customWidth="1"/>
    <col min="7" max="7" width="14" style="239" customWidth="1"/>
    <col min="8" max="16384" width="9.140625" style="2"/>
  </cols>
  <sheetData>
    <row r="2" spans="1:7">
      <c r="A2" s="269" t="s">
        <v>210</v>
      </c>
      <c r="B2" s="269"/>
      <c r="C2" s="269"/>
      <c r="D2" s="269"/>
      <c r="E2" s="269"/>
      <c r="F2" s="269"/>
      <c r="G2" s="269"/>
    </row>
    <row r="3" spans="1:7">
      <c r="A3" s="238"/>
      <c r="B3" s="5"/>
      <c r="C3" s="5"/>
      <c r="D3" s="238"/>
      <c r="E3" s="238"/>
      <c r="F3" s="238"/>
      <c r="G3" s="5"/>
    </row>
    <row r="4" spans="1:7" ht="73.5" customHeight="1">
      <c r="A4" s="129" t="s">
        <v>99</v>
      </c>
      <c r="B4" s="130" t="s">
        <v>7</v>
      </c>
      <c r="C4" s="64" t="s">
        <v>283</v>
      </c>
      <c r="D4" s="64" t="s">
        <v>304</v>
      </c>
      <c r="E4" s="64" t="s">
        <v>305</v>
      </c>
      <c r="F4" s="130" t="s">
        <v>234</v>
      </c>
      <c r="G4" s="131" t="s">
        <v>321</v>
      </c>
    </row>
    <row r="5" spans="1:7" ht="23.25" customHeight="1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</row>
    <row r="6" spans="1:7" ht="48" customHeight="1">
      <c r="A6" s="134" t="s">
        <v>192</v>
      </c>
      <c r="B6" s="135">
        <v>1018</v>
      </c>
      <c r="C6" s="104">
        <f>SUM(C7:C24)</f>
        <v>-1092</v>
      </c>
      <c r="D6" s="104">
        <f>SUM(D7:D24)</f>
        <v>-888</v>
      </c>
      <c r="E6" s="104">
        <f>SUM(E7:E24)</f>
        <v>-797</v>
      </c>
      <c r="F6" s="136">
        <f>E6-D6</f>
        <v>91</v>
      </c>
      <c r="G6" s="136">
        <f>(E6/D6)*100</f>
        <v>89.752252252252248</v>
      </c>
    </row>
    <row r="7" spans="1:7" ht="36" customHeight="1">
      <c r="A7" s="493" t="s">
        <v>300</v>
      </c>
      <c r="B7" s="135"/>
      <c r="C7" s="494">
        <v>-4</v>
      </c>
      <c r="D7" s="494">
        <v>0</v>
      </c>
      <c r="E7" s="494">
        <v>-5</v>
      </c>
      <c r="F7" s="495">
        <f t="shared" ref="F7:F40" si="0">E7-D7</f>
        <v>-5</v>
      </c>
      <c r="G7" s="496" t="e">
        <f t="shared" ref="G7:G40" si="1">(E7/D7)*100</f>
        <v>#DIV/0!</v>
      </c>
    </row>
    <row r="8" spans="1:7" ht="24.75" customHeight="1">
      <c r="A8" s="493" t="s">
        <v>338</v>
      </c>
      <c r="B8" s="135"/>
      <c r="C8" s="494">
        <v>0</v>
      </c>
      <c r="D8" s="494">
        <v>0</v>
      </c>
      <c r="E8" s="494">
        <v>-12</v>
      </c>
      <c r="F8" s="495">
        <f t="shared" si="0"/>
        <v>-12</v>
      </c>
      <c r="G8" s="496" t="e">
        <f t="shared" si="1"/>
        <v>#DIV/0!</v>
      </c>
    </row>
    <row r="9" spans="1:7" ht="24" customHeight="1">
      <c r="A9" s="493" t="s">
        <v>242</v>
      </c>
      <c r="B9" s="135"/>
      <c r="C9" s="494">
        <v>-22</v>
      </c>
      <c r="D9" s="494">
        <v>-26</v>
      </c>
      <c r="E9" s="494">
        <v>-48</v>
      </c>
      <c r="F9" s="495">
        <f t="shared" si="0"/>
        <v>-22</v>
      </c>
      <c r="G9" s="495">
        <f t="shared" si="1"/>
        <v>184.61538461538461</v>
      </c>
    </row>
    <row r="10" spans="1:7" ht="22.5" customHeight="1">
      <c r="A10" s="493" t="s">
        <v>243</v>
      </c>
      <c r="B10" s="135"/>
      <c r="C10" s="494">
        <v>-32</v>
      </c>
      <c r="D10" s="494">
        <v>-30</v>
      </c>
      <c r="E10" s="494">
        <v>-35</v>
      </c>
      <c r="F10" s="495">
        <f t="shared" si="0"/>
        <v>-5</v>
      </c>
      <c r="G10" s="495">
        <f t="shared" si="1"/>
        <v>116.66666666666667</v>
      </c>
    </row>
    <row r="11" spans="1:7" ht="36.75" customHeight="1">
      <c r="A11" s="493" t="s">
        <v>244</v>
      </c>
      <c r="B11" s="135"/>
      <c r="C11" s="494">
        <v>0</v>
      </c>
      <c r="D11" s="494">
        <v>-2</v>
      </c>
      <c r="E11" s="494">
        <v>0</v>
      </c>
      <c r="F11" s="495">
        <f t="shared" si="0"/>
        <v>2</v>
      </c>
      <c r="G11" s="495">
        <f t="shared" si="1"/>
        <v>0</v>
      </c>
    </row>
    <row r="12" spans="1:7" ht="22.5" customHeight="1">
      <c r="A12" s="493" t="s">
        <v>245</v>
      </c>
      <c r="B12" s="135"/>
      <c r="C12" s="494">
        <v>-18</v>
      </c>
      <c r="D12" s="494">
        <v>-20</v>
      </c>
      <c r="E12" s="494">
        <v>-25</v>
      </c>
      <c r="F12" s="495">
        <f t="shared" si="0"/>
        <v>-5</v>
      </c>
      <c r="G12" s="496">
        <f t="shared" si="1"/>
        <v>125</v>
      </c>
    </row>
    <row r="13" spans="1:7" ht="21.75" customHeight="1">
      <c r="A13" s="493" t="s">
        <v>258</v>
      </c>
      <c r="B13" s="135"/>
      <c r="C13" s="494">
        <v>-286</v>
      </c>
      <c r="D13" s="494">
        <v>-350</v>
      </c>
      <c r="E13" s="494">
        <v>-270</v>
      </c>
      <c r="F13" s="495">
        <f t="shared" si="0"/>
        <v>80</v>
      </c>
      <c r="G13" s="495">
        <f t="shared" si="1"/>
        <v>77.142857142857153</v>
      </c>
    </row>
    <row r="14" spans="1:7" ht="24.75" customHeight="1">
      <c r="A14" s="493" t="s">
        <v>246</v>
      </c>
      <c r="B14" s="135"/>
      <c r="C14" s="494">
        <v>-3</v>
      </c>
      <c r="D14" s="494">
        <v>-10</v>
      </c>
      <c r="E14" s="494">
        <v>-5</v>
      </c>
      <c r="F14" s="495">
        <f t="shared" si="0"/>
        <v>5</v>
      </c>
      <c r="G14" s="495">
        <f t="shared" si="1"/>
        <v>50</v>
      </c>
    </row>
    <row r="15" spans="1:7" ht="20.25" customHeight="1">
      <c r="A15" s="493" t="s">
        <v>247</v>
      </c>
      <c r="B15" s="135"/>
      <c r="C15" s="494">
        <v>-261</v>
      </c>
      <c r="D15" s="494">
        <v>-160</v>
      </c>
      <c r="E15" s="494">
        <v>-28</v>
      </c>
      <c r="F15" s="495">
        <f t="shared" si="0"/>
        <v>132</v>
      </c>
      <c r="G15" s="495">
        <f t="shared" si="1"/>
        <v>17.5</v>
      </c>
    </row>
    <row r="16" spans="1:7" ht="21" customHeight="1">
      <c r="A16" s="493" t="s">
        <v>248</v>
      </c>
      <c r="B16" s="135"/>
      <c r="C16" s="494">
        <v>0</v>
      </c>
      <c r="D16" s="494">
        <v>-4</v>
      </c>
      <c r="E16" s="494">
        <v>-2</v>
      </c>
      <c r="F16" s="495">
        <f t="shared" si="0"/>
        <v>2</v>
      </c>
      <c r="G16" s="495">
        <f t="shared" si="1"/>
        <v>50</v>
      </c>
    </row>
    <row r="17" spans="1:7" ht="23.25" customHeight="1">
      <c r="A17" s="493" t="s">
        <v>249</v>
      </c>
      <c r="B17" s="135"/>
      <c r="C17" s="494">
        <v>-12</v>
      </c>
      <c r="D17" s="494">
        <v>-26</v>
      </c>
      <c r="E17" s="494">
        <v>-7</v>
      </c>
      <c r="F17" s="495">
        <f t="shared" si="0"/>
        <v>19</v>
      </c>
      <c r="G17" s="495">
        <f t="shared" si="1"/>
        <v>26.923076923076923</v>
      </c>
    </row>
    <row r="18" spans="1:7" ht="22.5" customHeight="1">
      <c r="A18" s="493" t="s">
        <v>250</v>
      </c>
      <c r="B18" s="135"/>
      <c r="C18" s="494">
        <v>-99</v>
      </c>
      <c r="D18" s="494">
        <v>-100</v>
      </c>
      <c r="E18" s="494">
        <v>-106</v>
      </c>
      <c r="F18" s="495">
        <f t="shared" si="0"/>
        <v>-6</v>
      </c>
      <c r="G18" s="495">
        <f t="shared" si="1"/>
        <v>106</v>
      </c>
    </row>
    <row r="19" spans="1:7" ht="22.5" customHeight="1">
      <c r="A19" s="497" t="s">
        <v>252</v>
      </c>
      <c r="B19" s="137"/>
      <c r="C19" s="498">
        <v>-15</v>
      </c>
      <c r="D19" s="498">
        <v>-20</v>
      </c>
      <c r="E19" s="498">
        <v>-15</v>
      </c>
      <c r="F19" s="495">
        <f t="shared" si="0"/>
        <v>5</v>
      </c>
      <c r="G19" s="495">
        <f t="shared" si="1"/>
        <v>75</v>
      </c>
    </row>
    <row r="20" spans="1:7" ht="24.75" customHeight="1">
      <c r="A20" s="499" t="s">
        <v>259</v>
      </c>
      <c r="B20" s="138"/>
      <c r="C20" s="494">
        <v>-17</v>
      </c>
      <c r="D20" s="500">
        <v>-20</v>
      </c>
      <c r="E20" s="494">
        <v>-21</v>
      </c>
      <c r="F20" s="495">
        <f t="shared" si="0"/>
        <v>-1</v>
      </c>
      <c r="G20" s="495">
        <f t="shared" si="1"/>
        <v>105</v>
      </c>
    </row>
    <row r="21" spans="1:7" ht="22.5" customHeight="1">
      <c r="A21" s="501" t="s">
        <v>318</v>
      </c>
      <c r="B21" s="172"/>
      <c r="C21" s="502">
        <v>-95</v>
      </c>
      <c r="D21" s="502">
        <v>-96</v>
      </c>
      <c r="E21" s="502">
        <v>0</v>
      </c>
      <c r="F21" s="503">
        <f t="shared" si="0"/>
        <v>96</v>
      </c>
      <c r="G21" s="504">
        <f t="shared" si="1"/>
        <v>0</v>
      </c>
    </row>
    <row r="22" spans="1:7" ht="39" customHeight="1">
      <c r="A22" s="505" t="s">
        <v>299</v>
      </c>
      <c r="B22" s="221"/>
      <c r="C22" s="506">
        <v>-213</v>
      </c>
      <c r="D22" s="506">
        <v>0</v>
      </c>
      <c r="E22" s="506">
        <v>-200</v>
      </c>
      <c r="F22" s="507">
        <f t="shared" si="0"/>
        <v>-200</v>
      </c>
      <c r="G22" s="508" t="e">
        <f t="shared" si="1"/>
        <v>#DIV/0!</v>
      </c>
    </row>
    <row r="23" spans="1:7" ht="23.25" customHeight="1">
      <c r="A23" s="493" t="s">
        <v>267</v>
      </c>
      <c r="B23" s="139"/>
      <c r="C23" s="494">
        <v>0</v>
      </c>
      <c r="D23" s="494">
        <v>-8</v>
      </c>
      <c r="E23" s="494">
        <v>0</v>
      </c>
      <c r="F23" s="495">
        <f t="shared" ref="F23" si="2">E23-D23</f>
        <v>8</v>
      </c>
      <c r="G23" s="494">
        <f t="shared" ref="G23" si="3">(E23/D23)*100</f>
        <v>0</v>
      </c>
    </row>
    <row r="24" spans="1:7" ht="22.5" customHeight="1">
      <c r="A24" s="493" t="s">
        <v>254</v>
      </c>
      <c r="B24" s="139"/>
      <c r="C24" s="494">
        <v>-15</v>
      </c>
      <c r="D24" s="494">
        <v>-16</v>
      </c>
      <c r="E24" s="494">
        <v>-18</v>
      </c>
      <c r="F24" s="495">
        <f t="shared" si="0"/>
        <v>-2</v>
      </c>
      <c r="G24" s="494">
        <f t="shared" si="1"/>
        <v>112.5</v>
      </c>
    </row>
    <row r="25" spans="1:7" s="8" customFormat="1" ht="24" customHeight="1">
      <c r="A25" s="134" t="s">
        <v>193</v>
      </c>
      <c r="B25" s="140">
        <v>1049</v>
      </c>
      <c r="C25" s="509">
        <f>SUM(C26:C37)</f>
        <v>-300</v>
      </c>
      <c r="D25" s="509">
        <f>SUM(D26:D37)</f>
        <v>-293</v>
      </c>
      <c r="E25" s="509">
        <f>SUM(E26:E37)</f>
        <v>-310</v>
      </c>
      <c r="F25" s="510">
        <f t="shared" si="0"/>
        <v>-17</v>
      </c>
      <c r="G25" s="510">
        <f t="shared" si="1"/>
        <v>105.80204778156997</v>
      </c>
    </row>
    <row r="26" spans="1:7" s="8" customFormat="1" ht="45.75" customHeight="1">
      <c r="A26" s="511" t="s">
        <v>260</v>
      </c>
      <c r="B26" s="141"/>
      <c r="C26" s="494">
        <v>-4</v>
      </c>
      <c r="D26" s="494">
        <v>-4</v>
      </c>
      <c r="E26" s="494">
        <v>-7</v>
      </c>
      <c r="F26" s="495">
        <f t="shared" si="0"/>
        <v>-3</v>
      </c>
      <c r="G26" s="495">
        <f t="shared" si="1"/>
        <v>175</v>
      </c>
    </row>
    <row r="27" spans="1:7" s="8" customFormat="1" ht="30" customHeight="1">
      <c r="A27" s="505" t="s">
        <v>294</v>
      </c>
      <c r="B27" s="220"/>
      <c r="C27" s="506">
        <v>-3</v>
      </c>
      <c r="D27" s="506">
        <v>-4</v>
      </c>
      <c r="E27" s="506">
        <v>-1</v>
      </c>
      <c r="F27" s="507">
        <f t="shared" si="0"/>
        <v>3</v>
      </c>
      <c r="G27" s="496">
        <f t="shared" si="1"/>
        <v>25</v>
      </c>
    </row>
    <row r="28" spans="1:7" s="8" customFormat="1" ht="22.5" customHeight="1">
      <c r="A28" s="511" t="s">
        <v>298</v>
      </c>
      <c r="B28" s="141"/>
      <c r="C28" s="494">
        <v>-5</v>
      </c>
      <c r="D28" s="494">
        <v>-5</v>
      </c>
      <c r="E28" s="494">
        <v>-2</v>
      </c>
      <c r="F28" s="495">
        <f t="shared" si="0"/>
        <v>3</v>
      </c>
      <c r="G28" s="495">
        <f t="shared" si="1"/>
        <v>40</v>
      </c>
    </row>
    <row r="29" spans="1:7" s="8" customFormat="1" ht="30" customHeight="1">
      <c r="A29" s="505" t="s">
        <v>297</v>
      </c>
      <c r="B29" s="220"/>
      <c r="C29" s="506">
        <v>-3</v>
      </c>
      <c r="D29" s="506">
        <v>-5</v>
      </c>
      <c r="E29" s="506">
        <v>0</v>
      </c>
      <c r="F29" s="507">
        <f t="shared" si="0"/>
        <v>5</v>
      </c>
      <c r="G29" s="496">
        <f t="shared" si="1"/>
        <v>0</v>
      </c>
    </row>
    <row r="30" spans="1:7" s="8" customFormat="1" ht="17.25" customHeight="1">
      <c r="A30" s="511" t="s">
        <v>253</v>
      </c>
      <c r="B30" s="141"/>
      <c r="C30" s="494">
        <v>-39</v>
      </c>
      <c r="D30" s="494">
        <v>-40</v>
      </c>
      <c r="E30" s="494">
        <v>-11</v>
      </c>
      <c r="F30" s="495">
        <f t="shared" si="0"/>
        <v>29</v>
      </c>
      <c r="G30" s="495">
        <f t="shared" si="1"/>
        <v>27.500000000000004</v>
      </c>
    </row>
    <row r="31" spans="1:7" s="8" customFormat="1" ht="36" customHeight="1">
      <c r="A31" s="511" t="s">
        <v>296</v>
      </c>
      <c r="B31" s="141"/>
      <c r="C31" s="494">
        <v>-12</v>
      </c>
      <c r="D31" s="494">
        <v>-13</v>
      </c>
      <c r="E31" s="494">
        <v>-12</v>
      </c>
      <c r="F31" s="495">
        <f t="shared" si="0"/>
        <v>1</v>
      </c>
      <c r="G31" s="495">
        <f t="shared" si="1"/>
        <v>92.307692307692307</v>
      </c>
    </row>
    <row r="32" spans="1:7" s="8" customFormat="1" ht="22.5" customHeight="1">
      <c r="A32" s="511" t="s">
        <v>319</v>
      </c>
      <c r="B32" s="141"/>
      <c r="C32" s="494">
        <v>-140</v>
      </c>
      <c r="D32" s="494">
        <v>-132</v>
      </c>
      <c r="E32" s="494">
        <v>-154</v>
      </c>
      <c r="F32" s="495">
        <f t="shared" si="0"/>
        <v>-22</v>
      </c>
      <c r="G32" s="495">
        <f t="shared" si="1"/>
        <v>116.66666666666667</v>
      </c>
    </row>
    <row r="33" spans="1:7" s="8" customFormat="1" ht="19.5" customHeight="1">
      <c r="A33" s="505" t="s">
        <v>295</v>
      </c>
      <c r="B33" s="220"/>
      <c r="C33" s="506">
        <v>-57</v>
      </c>
      <c r="D33" s="506">
        <v>-60</v>
      </c>
      <c r="E33" s="506">
        <v>-72</v>
      </c>
      <c r="F33" s="507">
        <f t="shared" si="0"/>
        <v>-12</v>
      </c>
      <c r="G33" s="508">
        <f t="shared" si="1"/>
        <v>120</v>
      </c>
    </row>
    <row r="34" spans="1:7" s="8" customFormat="1" ht="24" customHeight="1">
      <c r="A34" s="512" t="s">
        <v>333</v>
      </c>
      <c r="B34" s="234"/>
      <c r="C34" s="513">
        <v>0</v>
      </c>
      <c r="D34" s="513">
        <v>0</v>
      </c>
      <c r="E34" s="513">
        <v>-14</v>
      </c>
      <c r="F34" s="514">
        <f t="shared" si="0"/>
        <v>-14</v>
      </c>
      <c r="G34" s="515" t="e">
        <f t="shared" si="1"/>
        <v>#DIV/0!</v>
      </c>
    </row>
    <row r="35" spans="1:7" s="8" customFormat="1" ht="24" customHeight="1">
      <c r="A35" s="505" t="s">
        <v>293</v>
      </c>
      <c r="B35" s="220"/>
      <c r="C35" s="506">
        <v>-6</v>
      </c>
      <c r="D35" s="506">
        <v>0</v>
      </c>
      <c r="E35" s="506">
        <v>0</v>
      </c>
      <c r="F35" s="507">
        <f t="shared" si="0"/>
        <v>0</v>
      </c>
      <c r="G35" s="508" t="e">
        <f t="shared" si="1"/>
        <v>#DIV/0!</v>
      </c>
    </row>
    <row r="36" spans="1:7" s="8" customFormat="1" ht="21.75" customHeight="1">
      <c r="A36" s="516" t="s">
        <v>279</v>
      </c>
      <c r="B36" s="181"/>
      <c r="C36" s="517">
        <v>-1</v>
      </c>
      <c r="D36" s="517">
        <v>0</v>
      </c>
      <c r="E36" s="517">
        <v>-4</v>
      </c>
      <c r="F36" s="518">
        <f t="shared" si="0"/>
        <v>-4</v>
      </c>
      <c r="G36" s="519" t="e">
        <f t="shared" si="1"/>
        <v>#DIV/0!</v>
      </c>
    </row>
    <row r="37" spans="1:7" s="8" customFormat="1" ht="21" customHeight="1">
      <c r="A37" s="493" t="s">
        <v>251</v>
      </c>
      <c r="B37" s="142"/>
      <c r="C37" s="494">
        <v>-30</v>
      </c>
      <c r="D37" s="500">
        <v>-30</v>
      </c>
      <c r="E37" s="494">
        <v>-33</v>
      </c>
      <c r="F37" s="495">
        <f t="shared" si="0"/>
        <v>-3</v>
      </c>
      <c r="G37" s="495">
        <f t="shared" si="1"/>
        <v>110.00000000000001</v>
      </c>
    </row>
    <row r="38" spans="1:7" s="8" customFormat="1" ht="24" customHeight="1">
      <c r="A38" s="143" t="s">
        <v>194</v>
      </c>
      <c r="B38" s="140">
        <v>1067</v>
      </c>
      <c r="C38" s="509">
        <f>SUM(C39:C40)</f>
        <v>-7</v>
      </c>
      <c r="D38" s="509">
        <f>SUM(D39:D39)</f>
        <v>-21</v>
      </c>
      <c r="E38" s="509">
        <f>SUM(E39:E40)</f>
        <v>-7</v>
      </c>
      <c r="F38" s="510">
        <f t="shared" si="0"/>
        <v>14</v>
      </c>
      <c r="G38" s="510">
        <f t="shared" si="1"/>
        <v>33.333333333333329</v>
      </c>
    </row>
    <row r="39" spans="1:7" s="8" customFormat="1" ht="33" customHeight="1">
      <c r="A39" s="511" t="s">
        <v>266</v>
      </c>
      <c r="B39" s="141"/>
      <c r="C39" s="494">
        <v>-7</v>
      </c>
      <c r="D39" s="494">
        <v>-21</v>
      </c>
      <c r="E39" s="494">
        <v>-7</v>
      </c>
      <c r="F39" s="495">
        <f t="shared" si="0"/>
        <v>14</v>
      </c>
      <c r="G39" s="495">
        <f t="shared" si="1"/>
        <v>33.333333333333329</v>
      </c>
    </row>
    <row r="40" spans="1:7" s="8" customFormat="1" ht="29.25" customHeight="1">
      <c r="A40" s="511" t="s">
        <v>280</v>
      </c>
      <c r="B40" s="142"/>
      <c r="C40" s="500">
        <v>0</v>
      </c>
      <c r="D40" s="500">
        <v>0</v>
      </c>
      <c r="E40" s="500">
        <v>0</v>
      </c>
      <c r="F40" s="495">
        <f t="shared" si="0"/>
        <v>0</v>
      </c>
      <c r="G40" s="496" t="e">
        <f t="shared" si="1"/>
        <v>#DIV/0!</v>
      </c>
    </row>
    <row r="41" spans="1:7" s="8" customFormat="1" ht="27" customHeight="1">
      <c r="A41" s="134" t="s">
        <v>195</v>
      </c>
      <c r="B41" s="140">
        <v>1086</v>
      </c>
      <c r="C41" s="509">
        <f>SUM(C42:C49)</f>
        <v>-786</v>
      </c>
      <c r="D41" s="509">
        <f>SUM(D42:D49)</f>
        <v>-1100</v>
      </c>
      <c r="E41" s="509">
        <f>SUM(E42:E49)</f>
        <v>-836</v>
      </c>
      <c r="F41" s="510">
        <f t="shared" ref="F41:F55" si="4">E41-D41</f>
        <v>264</v>
      </c>
      <c r="G41" s="510">
        <f t="shared" ref="G41:G55" si="5">(E41/D41)*100</f>
        <v>76</v>
      </c>
    </row>
    <row r="42" spans="1:7" s="8" customFormat="1" ht="22.5" customHeight="1">
      <c r="A42" s="511" t="s">
        <v>255</v>
      </c>
      <c r="B42" s="141"/>
      <c r="C42" s="494">
        <v>-601</v>
      </c>
      <c r="D42" s="494">
        <v>-890</v>
      </c>
      <c r="E42" s="494">
        <v>-573</v>
      </c>
      <c r="F42" s="495">
        <f t="shared" si="4"/>
        <v>317</v>
      </c>
      <c r="G42" s="495">
        <f t="shared" si="5"/>
        <v>64.382022471910119</v>
      </c>
    </row>
    <row r="43" spans="1:7" s="8" customFormat="1" ht="36" customHeight="1">
      <c r="A43" s="511" t="s">
        <v>261</v>
      </c>
      <c r="B43" s="141"/>
      <c r="C43" s="494">
        <v>-3</v>
      </c>
      <c r="D43" s="494">
        <v>0</v>
      </c>
      <c r="E43" s="494">
        <v>0</v>
      </c>
      <c r="F43" s="495">
        <f t="shared" si="4"/>
        <v>0</v>
      </c>
      <c r="G43" s="496" t="e">
        <f t="shared" si="5"/>
        <v>#DIV/0!</v>
      </c>
    </row>
    <row r="44" spans="1:7" s="8" customFormat="1" ht="24" customHeight="1">
      <c r="A44" s="501" t="s">
        <v>270</v>
      </c>
      <c r="B44" s="173"/>
      <c r="C44" s="502">
        <v>-1</v>
      </c>
      <c r="D44" s="502">
        <v>0</v>
      </c>
      <c r="E44" s="502">
        <v>0</v>
      </c>
      <c r="F44" s="503">
        <f t="shared" si="4"/>
        <v>0</v>
      </c>
      <c r="G44" s="504" t="e">
        <f t="shared" si="5"/>
        <v>#DIV/0!</v>
      </c>
    </row>
    <row r="45" spans="1:7" s="8" customFormat="1" ht="32.25" customHeight="1">
      <c r="A45" s="501" t="s">
        <v>335</v>
      </c>
      <c r="B45" s="173"/>
      <c r="C45" s="502">
        <v>0</v>
      </c>
      <c r="D45" s="502">
        <v>0</v>
      </c>
      <c r="E45" s="502">
        <v>-1</v>
      </c>
      <c r="F45" s="503">
        <f t="shared" si="4"/>
        <v>-1</v>
      </c>
      <c r="G45" s="504" t="e">
        <f t="shared" si="5"/>
        <v>#DIV/0!</v>
      </c>
    </row>
    <row r="46" spans="1:7" s="8" customFormat="1" ht="32.25" customHeight="1">
      <c r="A46" s="511" t="s">
        <v>268</v>
      </c>
      <c r="B46" s="141"/>
      <c r="C46" s="502">
        <v>-4</v>
      </c>
      <c r="D46" s="494">
        <v>0</v>
      </c>
      <c r="E46" s="502">
        <v>0</v>
      </c>
      <c r="F46" s="495">
        <f t="shared" si="4"/>
        <v>0</v>
      </c>
      <c r="G46" s="496" t="e">
        <f t="shared" si="5"/>
        <v>#DIV/0!</v>
      </c>
    </row>
    <row r="47" spans="1:7" s="8" customFormat="1" ht="33.75" customHeight="1">
      <c r="A47" s="511" t="s">
        <v>262</v>
      </c>
      <c r="B47" s="141"/>
      <c r="C47" s="494">
        <v>-43</v>
      </c>
      <c r="D47" s="494">
        <v>-85</v>
      </c>
      <c r="E47" s="494">
        <v>-63</v>
      </c>
      <c r="F47" s="495">
        <f t="shared" si="4"/>
        <v>22</v>
      </c>
      <c r="G47" s="495">
        <f t="shared" si="5"/>
        <v>74.117647058823536</v>
      </c>
    </row>
    <row r="48" spans="1:7" s="8" customFormat="1" ht="30" customHeight="1">
      <c r="A48" s="511" t="s">
        <v>264</v>
      </c>
      <c r="B48" s="141"/>
      <c r="C48" s="494">
        <v>-123</v>
      </c>
      <c r="D48" s="494">
        <v>-65</v>
      </c>
      <c r="E48" s="494">
        <v>-179</v>
      </c>
      <c r="F48" s="495">
        <f t="shared" si="4"/>
        <v>-114</v>
      </c>
      <c r="G48" s="495">
        <f t="shared" si="5"/>
        <v>275.38461538461536</v>
      </c>
    </row>
    <row r="49" spans="1:8" s="8" customFormat="1" ht="23.25" customHeight="1">
      <c r="A49" s="511" t="s">
        <v>263</v>
      </c>
      <c r="B49" s="140"/>
      <c r="C49" s="494">
        <v>-11</v>
      </c>
      <c r="D49" s="494">
        <v>-60</v>
      </c>
      <c r="E49" s="494">
        <v>-20</v>
      </c>
      <c r="F49" s="495">
        <f t="shared" si="4"/>
        <v>40</v>
      </c>
      <c r="G49" s="495">
        <f t="shared" si="5"/>
        <v>33.333333333333329</v>
      </c>
    </row>
    <row r="50" spans="1:8" s="8" customFormat="1" ht="26.25" customHeight="1">
      <c r="A50" s="134" t="s">
        <v>123</v>
      </c>
      <c r="B50" s="140">
        <v>1073</v>
      </c>
      <c r="C50" s="509">
        <f>SUM(C51:C55)</f>
        <v>1046</v>
      </c>
      <c r="D50" s="509">
        <f>SUM(D51:D55)</f>
        <v>2243</v>
      </c>
      <c r="E50" s="509">
        <f>SUM(E51:E55)</f>
        <v>1858</v>
      </c>
      <c r="F50" s="510">
        <f t="shared" si="4"/>
        <v>-385</v>
      </c>
      <c r="G50" s="510">
        <f t="shared" si="5"/>
        <v>82.835488185465891</v>
      </c>
    </row>
    <row r="51" spans="1:8" s="8" customFormat="1" ht="21.75" customHeight="1">
      <c r="A51" s="511" t="s">
        <v>269</v>
      </c>
      <c r="B51" s="141"/>
      <c r="C51" s="494">
        <v>960</v>
      </c>
      <c r="D51" s="494">
        <v>1310</v>
      </c>
      <c r="E51" s="494">
        <v>1108</v>
      </c>
      <c r="F51" s="495">
        <f t="shared" si="4"/>
        <v>-202</v>
      </c>
      <c r="G51" s="495">
        <f t="shared" si="5"/>
        <v>84.580152671755727</v>
      </c>
    </row>
    <row r="52" spans="1:8" s="8" customFormat="1" ht="96.75" customHeight="1">
      <c r="A52" s="511" t="s">
        <v>320</v>
      </c>
      <c r="B52" s="141"/>
      <c r="C52" s="494">
        <v>0</v>
      </c>
      <c r="D52" s="494">
        <v>843</v>
      </c>
      <c r="E52" s="494">
        <v>619</v>
      </c>
      <c r="F52" s="495">
        <f t="shared" si="4"/>
        <v>-224</v>
      </c>
      <c r="G52" s="495">
        <f t="shared" si="5"/>
        <v>73.428232502965599</v>
      </c>
    </row>
    <row r="53" spans="1:8" s="8" customFormat="1" ht="18" customHeight="1">
      <c r="A53" s="511" t="s">
        <v>256</v>
      </c>
      <c r="B53" s="141"/>
      <c r="C53" s="494">
        <v>69</v>
      </c>
      <c r="D53" s="494">
        <v>90</v>
      </c>
      <c r="E53" s="494">
        <v>84</v>
      </c>
      <c r="F53" s="495">
        <f t="shared" si="4"/>
        <v>-6</v>
      </c>
      <c r="G53" s="495">
        <f t="shared" si="5"/>
        <v>93.333333333333329</v>
      </c>
    </row>
    <row r="54" spans="1:8" s="8" customFormat="1" ht="22.5" customHeight="1">
      <c r="A54" s="520" t="s">
        <v>336</v>
      </c>
      <c r="B54" s="235"/>
      <c r="C54" s="521">
        <v>0</v>
      </c>
      <c r="D54" s="521">
        <v>0</v>
      </c>
      <c r="E54" s="521">
        <v>11</v>
      </c>
      <c r="F54" s="522">
        <f t="shared" si="4"/>
        <v>11</v>
      </c>
      <c r="G54" s="523" t="e">
        <f t="shared" si="5"/>
        <v>#DIV/0!</v>
      </c>
    </row>
    <row r="55" spans="1:8" s="8" customFormat="1" ht="33" customHeight="1">
      <c r="A55" s="501" t="s">
        <v>337</v>
      </c>
      <c r="B55" s="173"/>
      <c r="C55" s="502">
        <v>17</v>
      </c>
      <c r="D55" s="502">
        <v>0</v>
      </c>
      <c r="E55" s="502">
        <v>36</v>
      </c>
      <c r="F55" s="503">
        <f t="shared" si="4"/>
        <v>36</v>
      </c>
      <c r="G55" s="504" t="e">
        <f t="shared" si="5"/>
        <v>#DIV/0!</v>
      </c>
    </row>
    <row r="56" spans="1:8">
      <c r="A56" s="3"/>
      <c r="D56" s="183"/>
      <c r="E56" s="20"/>
      <c r="F56" s="20"/>
      <c r="G56" s="20"/>
    </row>
    <row r="57" spans="1:8" ht="24.75" customHeight="1">
      <c r="A57" s="206" t="s">
        <v>323</v>
      </c>
      <c r="B57" s="207"/>
      <c r="C57" s="262" t="s">
        <v>57</v>
      </c>
      <c r="D57" s="262"/>
      <c r="E57" s="263" t="s">
        <v>324</v>
      </c>
      <c r="F57" s="271"/>
      <c r="G57" s="271"/>
      <c r="H57" s="271"/>
    </row>
    <row r="58" spans="1:8">
      <c r="A58" s="239" t="s">
        <v>178</v>
      </c>
      <c r="B58" s="2"/>
      <c r="C58" s="270" t="s">
        <v>183</v>
      </c>
      <c r="D58" s="270"/>
      <c r="E58" s="2"/>
      <c r="F58" s="268" t="s">
        <v>113</v>
      </c>
      <c r="G58" s="268"/>
      <c r="H58" s="1"/>
    </row>
    <row r="59" spans="1:8">
      <c r="A59" s="3"/>
      <c r="D59" s="183"/>
      <c r="E59" s="20"/>
      <c r="F59" s="20"/>
      <c r="G59" s="20"/>
    </row>
    <row r="60" spans="1:8">
      <c r="A60" s="3"/>
      <c r="D60" s="183"/>
      <c r="E60" s="20"/>
      <c r="F60" s="20"/>
      <c r="G60" s="20"/>
    </row>
    <row r="61" spans="1:8">
      <c r="A61" s="3"/>
      <c r="D61" s="183"/>
      <c r="E61" s="20"/>
      <c r="F61" s="20"/>
      <c r="G61" s="20"/>
    </row>
    <row r="62" spans="1:8">
      <c r="A62" s="3"/>
      <c r="D62" s="183"/>
      <c r="E62" s="20"/>
      <c r="F62" s="20"/>
      <c r="G62" s="20"/>
    </row>
    <row r="63" spans="1:8">
      <c r="A63" s="3"/>
      <c r="D63" s="183"/>
      <c r="E63" s="20"/>
      <c r="F63" s="20"/>
      <c r="G63" s="20"/>
    </row>
    <row r="64" spans="1:8">
      <c r="A64" s="3"/>
      <c r="D64" s="183"/>
      <c r="E64" s="20"/>
      <c r="F64" s="20"/>
      <c r="G64" s="20"/>
    </row>
    <row r="65" spans="1:7">
      <c r="A65" s="3"/>
      <c r="D65" s="183"/>
      <c r="E65" s="20"/>
      <c r="F65" s="20"/>
      <c r="G65" s="20"/>
    </row>
    <row r="66" spans="1:7">
      <c r="A66" s="3"/>
      <c r="D66" s="183"/>
      <c r="E66" s="20"/>
      <c r="F66" s="20"/>
      <c r="G66" s="20"/>
    </row>
    <row r="67" spans="1:7">
      <c r="A67" s="3"/>
      <c r="D67" s="183"/>
      <c r="E67" s="20"/>
      <c r="F67" s="20"/>
      <c r="G67" s="20"/>
    </row>
    <row r="68" spans="1:7">
      <c r="A68" s="3"/>
      <c r="D68" s="183"/>
      <c r="E68" s="20"/>
      <c r="F68" s="20"/>
      <c r="G68" s="20"/>
    </row>
    <row r="69" spans="1:7">
      <c r="A69" s="3"/>
      <c r="D69" s="183"/>
      <c r="E69" s="20"/>
      <c r="F69" s="20"/>
      <c r="G69" s="20"/>
    </row>
    <row r="70" spans="1:7">
      <c r="A70" s="3"/>
      <c r="D70" s="183"/>
      <c r="E70" s="20"/>
      <c r="F70" s="20"/>
      <c r="G70" s="20"/>
    </row>
    <row r="71" spans="1:7">
      <c r="A71" s="3"/>
      <c r="D71" s="183"/>
      <c r="E71" s="20"/>
      <c r="F71" s="20"/>
      <c r="G71" s="20"/>
    </row>
    <row r="72" spans="1:7">
      <c r="A72" s="3"/>
      <c r="D72" s="183"/>
      <c r="E72" s="20"/>
      <c r="F72" s="20"/>
      <c r="G72" s="20"/>
    </row>
    <row r="73" spans="1:7">
      <c r="A73" s="3"/>
      <c r="D73" s="183"/>
      <c r="E73" s="20"/>
      <c r="F73" s="20"/>
      <c r="G73" s="20"/>
    </row>
    <row r="74" spans="1:7">
      <c r="A74" s="3"/>
      <c r="D74" s="183"/>
      <c r="E74" s="20"/>
      <c r="F74" s="20"/>
      <c r="G74" s="20"/>
    </row>
    <row r="75" spans="1:7">
      <c r="A75" s="3"/>
      <c r="D75" s="183"/>
      <c r="E75" s="20"/>
      <c r="F75" s="20"/>
      <c r="G75" s="20"/>
    </row>
    <row r="76" spans="1:7">
      <c r="A76" s="3"/>
      <c r="D76" s="183"/>
      <c r="E76" s="20"/>
      <c r="F76" s="20"/>
      <c r="G76" s="20"/>
    </row>
    <row r="77" spans="1:7">
      <c r="A77" s="3"/>
      <c r="D77" s="183"/>
      <c r="E77" s="20"/>
      <c r="F77" s="20"/>
      <c r="G77" s="20"/>
    </row>
    <row r="78" spans="1:7">
      <c r="A78" s="3"/>
      <c r="D78" s="183"/>
      <c r="E78" s="20"/>
      <c r="F78" s="20"/>
      <c r="G78" s="20"/>
    </row>
    <row r="79" spans="1:7">
      <c r="A79" s="3"/>
      <c r="D79" s="183"/>
      <c r="E79" s="20"/>
      <c r="F79" s="20"/>
      <c r="G79" s="20"/>
    </row>
    <row r="80" spans="1:7">
      <c r="A80" s="3"/>
      <c r="D80" s="183"/>
      <c r="E80" s="20"/>
      <c r="F80" s="20"/>
      <c r="G80" s="20"/>
    </row>
    <row r="81" spans="1:7">
      <c r="A81" s="3"/>
      <c r="D81" s="183"/>
      <c r="E81" s="20"/>
      <c r="F81" s="20"/>
      <c r="G81" s="20"/>
    </row>
    <row r="82" spans="1:7">
      <c r="A82" s="3"/>
      <c r="D82" s="183"/>
      <c r="E82" s="20"/>
      <c r="F82" s="20"/>
      <c r="G82" s="20"/>
    </row>
    <row r="83" spans="1:7">
      <c r="A83" s="3"/>
      <c r="D83" s="183"/>
      <c r="E83" s="20"/>
      <c r="F83" s="20"/>
      <c r="G83" s="20"/>
    </row>
    <row r="84" spans="1:7">
      <c r="A84" s="3"/>
      <c r="D84" s="183"/>
      <c r="E84" s="20"/>
      <c r="F84" s="20"/>
      <c r="G84" s="20"/>
    </row>
    <row r="85" spans="1:7">
      <c r="A85" s="3"/>
      <c r="D85" s="183"/>
      <c r="E85" s="20"/>
      <c r="F85" s="20"/>
      <c r="G85" s="20"/>
    </row>
    <row r="86" spans="1:7">
      <c r="A86" s="3"/>
      <c r="D86" s="183"/>
      <c r="E86" s="20"/>
      <c r="F86" s="20"/>
      <c r="G86" s="20"/>
    </row>
    <row r="87" spans="1:7">
      <c r="A87" s="3"/>
      <c r="D87" s="183"/>
      <c r="E87" s="20"/>
      <c r="F87" s="20"/>
      <c r="G87" s="20"/>
    </row>
    <row r="88" spans="1:7">
      <c r="A88" s="3"/>
      <c r="D88" s="183"/>
      <c r="E88" s="20"/>
      <c r="F88" s="20"/>
      <c r="G88" s="20"/>
    </row>
    <row r="89" spans="1:7">
      <c r="A89" s="3"/>
      <c r="D89" s="183"/>
      <c r="E89" s="20"/>
      <c r="F89" s="20"/>
      <c r="G89" s="20"/>
    </row>
    <row r="90" spans="1:7">
      <c r="A90" s="3"/>
      <c r="D90" s="183"/>
      <c r="E90" s="20"/>
      <c r="F90" s="20"/>
      <c r="G90" s="20"/>
    </row>
    <row r="91" spans="1:7">
      <c r="A91" s="3"/>
      <c r="D91" s="183"/>
      <c r="E91" s="20"/>
      <c r="F91" s="20"/>
      <c r="G91" s="20"/>
    </row>
    <row r="92" spans="1:7">
      <c r="A92" s="3"/>
      <c r="D92" s="183"/>
      <c r="E92" s="20"/>
      <c r="F92" s="20"/>
      <c r="G92" s="20"/>
    </row>
    <row r="93" spans="1:7">
      <c r="A93" s="3"/>
      <c r="D93" s="183"/>
      <c r="E93" s="20"/>
      <c r="F93" s="20"/>
      <c r="G93" s="20"/>
    </row>
    <row r="94" spans="1:7">
      <c r="A94" s="3"/>
      <c r="D94" s="183"/>
      <c r="E94" s="20"/>
      <c r="F94" s="20"/>
      <c r="G94" s="20"/>
    </row>
    <row r="95" spans="1:7">
      <c r="A95" s="3"/>
      <c r="D95" s="183"/>
      <c r="E95" s="20"/>
      <c r="F95" s="20"/>
      <c r="G95" s="20"/>
    </row>
    <row r="96" spans="1:7">
      <c r="A96" s="3"/>
      <c r="D96" s="183"/>
      <c r="E96" s="20"/>
      <c r="F96" s="20"/>
      <c r="G96" s="20"/>
    </row>
    <row r="97" spans="1:7">
      <c r="A97" s="3"/>
      <c r="D97" s="183"/>
      <c r="E97" s="20"/>
      <c r="F97" s="20"/>
      <c r="G97" s="20"/>
    </row>
    <row r="98" spans="1:7">
      <c r="A98" s="3"/>
      <c r="D98" s="183"/>
      <c r="E98" s="20"/>
      <c r="F98" s="20"/>
      <c r="G98" s="20"/>
    </row>
    <row r="99" spans="1:7">
      <c r="A99" s="3"/>
      <c r="D99" s="183"/>
      <c r="E99" s="20"/>
      <c r="F99" s="20"/>
      <c r="G99" s="20"/>
    </row>
    <row r="100" spans="1:7">
      <c r="A100" s="3"/>
      <c r="D100" s="183"/>
      <c r="E100" s="20"/>
      <c r="F100" s="20"/>
      <c r="G100" s="20"/>
    </row>
    <row r="101" spans="1:7">
      <c r="A101" s="3"/>
      <c r="D101" s="183"/>
      <c r="E101" s="20"/>
      <c r="F101" s="20"/>
      <c r="G101" s="20"/>
    </row>
    <row r="102" spans="1:7">
      <c r="A102" s="3"/>
      <c r="D102" s="183"/>
      <c r="E102" s="20"/>
      <c r="F102" s="20"/>
      <c r="G102" s="20"/>
    </row>
    <row r="103" spans="1:7">
      <c r="A103" s="3"/>
      <c r="D103" s="183"/>
      <c r="E103" s="20"/>
      <c r="F103" s="20"/>
      <c r="G103" s="20"/>
    </row>
    <row r="104" spans="1:7">
      <c r="A104" s="3"/>
      <c r="D104" s="183"/>
      <c r="E104" s="20"/>
      <c r="F104" s="20"/>
      <c r="G104" s="20"/>
    </row>
    <row r="105" spans="1:7">
      <c r="A105" s="3"/>
      <c r="D105" s="183"/>
      <c r="E105" s="20"/>
      <c r="F105" s="20"/>
      <c r="G105" s="20"/>
    </row>
    <row r="106" spans="1:7">
      <c r="A106" s="3"/>
      <c r="D106" s="183"/>
      <c r="E106" s="20"/>
      <c r="F106" s="20"/>
      <c r="G106" s="20"/>
    </row>
    <row r="107" spans="1:7">
      <c r="A107" s="3"/>
      <c r="D107" s="183"/>
      <c r="E107" s="20"/>
      <c r="F107" s="20"/>
      <c r="G107" s="20"/>
    </row>
    <row r="108" spans="1:7">
      <c r="A108" s="3"/>
      <c r="D108" s="183"/>
      <c r="E108" s="20"/>
      <c r="F108" s="20"/>
      <c r="G108" s="20"/>
    </row>
    <row r="109" spans="1:7">
      <c r="A109" s="3"/>
      <c r="D109" s="183"/>
      <c r="E109" s="20"/>
      <c r="F109" s="20"/>
      <c r="G109" s="20"/>
    </row>
    <row r="110" spans="1:7">
      <c r="A110" s="3"/>
      <c r="D110" s="183"/>
      <c r="E110" s="20"/>
      <c r="F110" s="20"/>
      <c r="G110" s="20"/>
    </row>
    <row r="111" spans="1:7">
      <c r="A111" s="3"/>
      <c r="D111" s="183"/>
      <c r="E111" s="20"/>
      <c r="F111" s="20"/>
      <c r="G111" s="20"/>
    </row>
    <row r="112" spans="1:7">
      <c r="A112" s="3"/>
      <c r="D112" s="183"/>
      <c r="E112" s="20"/>
      <c r="F112" s="20"/>
      <c r="G112" s="20"/>
    </row>
    <row r="113" spans="1:1">
      <c r="A113" s="3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</sheetData>
  <mergeCells count="5">
    <mergeCell ref="F58:G58"/>
    <mergeCell ref="A2:G2"/>
    <mergeCell ref="C57:D57"/>
    <mergeCell ref="C58:D58"/>
    <mergeCell ref="E57:H57"/>
  </mergeCells>
  <pageMargins left="0.59055118110236227" right="0.59055118110236227" top="0.98425196850393704" bottom="0.59055118110236227" header="0" footer="0"/>
  <pageSetup paperSize="9" scale="95" orientation="landscape" r:id="rId1"/>
  <ignoredErrors>
    <ignoredError sqref="D25" formulaRange="1"/>
    <ignoredError sqref="D38" formula="1"/>
    <ignoredError sqref="G35:G37 G40 G26:G27 G54:G55 G7:G8 G12:G22 G43:G46 G29 G3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0" activePane="bottomRight" state="frozen"/>
      <selection pane="topRight" activeCell="C1" sqref="C1"/>
      <selection pane="bottomLeft" activeCell="A5" sqref="A5"/>
      <selection pane="bottomRight" activeCell="A33" sqref="A33"/>
    </sheetView>
  </sheetViews>
  <sheetFormatPr defaultRowHeight="18.75"/>
  <cols>
    <col min="1" max="1" width="86.28515625" style="60" customWidth="1"/>
    <col min="2" max="2" width="13.5703125" style="61" customWidth="1"/>
    <col min="3" max="3" width="18.28515625" style="61" customWidth="1"/>
    <col min="4" max="4" width="17.7109375" style="61" customWidth="1"/>
    <col min="5" max="5" width="16.85546875" style="61" customWidth="1"/>
    <col min="6" max="6" width="17.7109375" style="61" customWidth="1"/>
    <col min="7" max="7" width="16.85546875" style="61" customWidth="1"/>
    <col min="8" max="8" width="15.7109375" style="61" customWidth="1"/>
    <col min="9" max="9" width="10" style="60" customWidth="1"/>
    <col min="10" max="10" width="9.5703125" style="60" customWidth="1"/>
    <col min="11" max="16384" width="9.140625" style="60"/>
  </cols>
  <sheetData>
    <row r="1" spans="1:8">
      <c r="H1" s="62" t="s">
        <v>169</v>
      </c>
    </row>
    <row r="2" spans="1:8" ht="22.5">
      <c r="A2" s="272" t="s">
        <v>71</v>
      </c>
      <c r="B2" s="272"/>
      <c r="C2" s="272"/>
      <c r="D2" s="272"/>
      <c r="E2" s="272"/>
      <c r="F2" s="272"/>
      <c r="G2" s="272"/>
      <c r="H2" s="272"/>
    </row>
    <row r="3" spans="1:8">
      <c r="A3" s="278" t="s">
        <v>185</v>
      </c>
      <c r="B3" s="278"/>
      <c r="C3" s="278"/>
      <c r="D3" s="278"/>
      <c r="E3" s="278"/>
      <c r="F3" s="278"/>
      <c r="G3" s="278"/>
      <c r="H3" s="278"/>
    </row>
    <row r="4" spans="1:8" ht="52.5" customHeight="1">
      <c r="A4" s="279" t="s">
        <v>99</v>
      </c>
      <c r="B4" s="280" t="s">
        <v>7</v>
      </c>
      <c r="C4" s="281" t="s">
        <v>162</v>
      </c>
      <c r="D4" s="281"/>
      <c r="E4" s="279" t="s">
        <v>303</v>
      </c>
      <c r="F4" s="279"/>
      <c r="G4" s="279"/>
      <c r="H4" s="279"/>
    </row>
    <row r="5" spans="1:8" ht="58.5" customHeight="1">
      <c r="A5" s="279"/>
      <c r="B5" s="280"/>
      <c r="C5" s="246" t="s">
        <v>282</v>
      </c>
      <c r="D5" s="246" t="s">
        <v>302</v>
      </c>
      <c r="E5" s="244" t="s">
        <v>93</v>
      </c>
      <c r="F5" s="244" t="s">
        <v>89</v>
      </c>
      <c r="G5" s="64" t="s">
        <v>96</v>
      </c>
      <c r="H5" s="64" t="s">
        <v>97</v>
      </c>
    </row>
    <row r="6" spans="1:8">
      <c r="A6" s="242">
        <v>1</v>
      </c>
      <c r="B6" s="243">
        <v>2</v>
      </c>
      <c r="C6" s="242">
        <v>3</v>
      </c>
      <c r="D6" s="243">
        <v>4</v>
      </c>
      <c r="E6" s="242">
        <v>5</v>
      </c>
      <c r="F6" s="243">
        <v>6</v>
      </c>
      <c r="G6" s="242">
        <v>7</v>
      </c>
      <c r="H6" s="243">
        <v>8</v>
      </c>
    </row>
    <row r="7" spans="1:8" ht="36" customHeight="1">
      <c r="A7" s="275" t="s">
        <v>70</v>
      </c>
      <c r="B7" s="275"/>
      <c r="C7" s="275"/>
      <c r="D7" s="275"/>
      <c r="E7" s="275"/>
      <c r="F7" s="275"/>
      <c r="G7" s="275"/>
      <c r="H7" s="275"/>
    </row>
    <row r="8" spans="1:8" ht="42.75" customHeight="1">
      <c r="A8" s="222" t="s">
        <v>36</v>
      </c>
      <c r="B8" s="223">
        <v>2000</v>
      </c>
      <c r="C8" s="184">
        <v>620</v>
      </c>
      <c r="D8" s="184">
        <v>602</v>
      </c>
      <c r="E8" s="185">
        <v>620</v>
      </c>
      <c r="F8" s="184">
        <v>602</v>
      </c>
      <c r="G8" s="184" t="s">
        <v>16</v>
      </c>
      <c r="H8" s="224" t="s">
        <v>16</v>
      </c>
    </row>
    <row r="9" spans="1:8" ht="37.5">
      <c r="A9" s="225" t="s">
        <v>127</v>
      </c>
      <c r="B9" s="82">
        <v>2010</v>
      </c>
      <c r="C9" s="186">
        <f>SUM(C10:C10)</f>
        <v>0</v>
      </c>
      <c r="D9" s="186">
        <f>SUM(D10:D10)</f>
        <v>0</v>
      </c>
      <c r="E9" s="186">
        <f>SUM(E10:E10)</f>
        <v>0</v>
      </c>
      <c r="F9" s="186">
        <f>SUM(F10:F10)</f>
        <v>0</v>
      </c>
      <c r="G9" s="186">
        <f t="shared" ref="G9:G16" si="0">F9-E9</f>
        <v>0</v>
      </c>
      <c r="H9" s="226" t="e">
        <f t="shared" ref="H9:H42" si="1">(F9/E9)*100</f>
        <v>#DIV/0!</v>
      </c>
    </row>
    <row r="10" spans="1:8" ht="39.75" customHeight="1">
      <c r="A10" s="227" t="s">
        <v>229</v>
      </c>
      <c r="B10" s="82">
        <v>2011</v>
      </c>
      <c r="C10" s="187" t="s">
        <v>117</v>
      </c>
      <c r="D10" s="187" t="s">
        <v>117</v>
      </c>
      <c r="E10" s="187" t="s">
        <v>117</v>
      </c>
      <c r="F10" s="187" t="s">
        <v>117</v>
      </c>
      <c r="G10" s="228" t="e">
        <f t="shared" si="0"/>
        <v>#VALUE!</v>
      </c>
      <c r="H10" s="226" t="e">
        <f t="shared" si="1"/>
        <v>#VALUE!</v>
      </c>
    </row>
    <row r="11" spans="1:8" ht="31.5" customHeight="1">
      <c r="A11" s="227" t="s">
        <v>76</v>
      </c>
      <c r="B11" s="82">
        <v>2020</v>
      </c>
      <c r="C11" s="187"/>
      <c r="D11" s="187"/>
      <c r="E11" s="188"/>
      <c r="F11" s="187"/>
      <c r="G11" s="186">
        <f t="shared" si="0"/>
        <v>0</v>
      </c>
      <c r="H11" s="226" t="e">
        <f t="shared" si="1"/>
        <v>#DIV/0!</v>
      </c>
    </row>
    <row r="12" spans="1:8" ht="27.75" customHeight="1">
      <c r="A12" s="227" t="s">
        <v>42</v>
      </c>
      <c r="B12" s="82">
        <v>2030</v>
      </c>
      <c r="C12" s="187" t="s">
        <v>117</v>
      </c>
      <c r="D12" s="187" t="s">
        <v>117</v>
      </c>
      <c r="E12" s="188" t="s">
        <v>117</v>
      </c>
      <c r="F12" s="187" t="s">
        <v>117</v>
      </c>
      <c r="G12" s="228" t="e">
        <f t="shared" si="0"/>
        <v>#VALUE!</v>
      </c>
      <c r="H12" s="226" t="e">
        <f t="shared" si="1"/>
        <v>#VALUE!</v>
      </c>
    </row>
    <row r="13" spans="1:8" ht="31.5" customHeight="1">
      <c r="A13" s="227" t="s">
        <v>66</v>
      </c>
      <c r="B13" s="82">
        <v>2031</v>
      </c>
      <c r="C13" s="187" t="s">
        <v>117</v>
      </c>
      <c r="D13" s="187" t="s">
        <v>117</v>
      </c>
      <c r="E13" s="188" t="s">
        <v>117</v>
      </c>
      <c r="F13" s="187" t="s">
        <v>117</v>
      </c>
      <c r="G13" s="228" t="e">
        <f t="shared" si="0"/>
        <v>#VALUE!</v>
      </c>
      <c r="H13" s="226" t="e">
        <f t="shared" si="1"/>
        <v>#VALUE!</v>
      </c>
    </row>
    <row r="14" spans="1:8" ht="24.75" customHeight="1">
      <c r="A14" s="227" t="s">
        <v>13</v>
      </c>
      <c r="B14" s="82">
        <v>2040</v>
      </c>
      <c r="C14" s="187" t="s">
        <v>117</v>
      </c>
      <c r="D14" s="187" t="s">
        <v>117</v>
      </c>
      <c r="E14" s="188" t="s">
        <v>117</v>
      </c>
      <c r="F14" s="187" t="s">
        <v>117</v>
      </c>
      <c r="G14" s="228" t="e">
        <f t="shared" si="0"/>
        <v>#VALUE!</v>
      </c>
      <c r="H14" s="226" t="e">
        <f t="shared" si="1"/>
        <v>#VALUE!</v>
      </c>
    </row>
    <row r="15" spans="1:8" ht="31.5" customHeight="1">
      <c r="A15" s="227" t="s">
        <v>60</v>
      </c>
      <c r="B15" s="82">
        <v>2050</v>
      </c>
      <c r="C15" s="187" t="s">
        <v>117</v>
      </c>
      <c r="D15" s="187" t="s">
        <v>117</v>
      </c>
      <c r="E15" s="188" t="s">
        <v>117</v>
      </c>
      <c r="F15" s="187" t="s">
        <v>117</v>
      </c>
      <c r="G15" s="228" t="e">
        <f t="shared" si="0"/>
        <v>#VALUE!</v>
      </c>
      <c r="H15" s="226" t="e">
        <f t="shared" si="1"/>
        <v>#VALUE!</v>
      </c>
    </row>
    <row r="16" spans="1:8" ht="31.5" customHeight="1">
      <c r="A16" s="227" t="s">
        <v>61</v>
      </c>
      <c r="B16" s="82">
        <v>2060</v>
      </c>
      <c r="C16" s="187" t="s">
        <v>117</v>
      </c>
      <c r="D16" s="187" t="s">
        <v>117</v>
      </c>
      <c r="E16" s="188" t="s">
        <v>117</v>
      </c>
      <c r="F16" s="187" t="s">
        <v>117</v>
      </c>
      <c r="G16" s="228" t="e">
        <f t="shared" si="0"/>
        <v>#VALUE!</v>
      </c>
      <c r="H16" s="226" t="e">
        <f t="shared" si="1"/>
        <v>#VALUE!</v>
      </c>
    </row>
    <row r="17" spans="1:8" ht="45.75" customHeight="1">
      <c r="A17" s="222" t="s">
        <v>37</v>
      </c>
      <c r="B17" s="223">
        <v>2070</v>
      </c>
      <c r="C17" s="184">
        <f>SUM(C8,C9,C11,C12,C14,C15,C16)+'I. Фін результат'!C79+1</f>
        <v>862</v>
      </c>
      <c r="D17" s="184">
        <f>SUM(D8,D9,D11,D12,D14,D15,D16)+'I. Фін результат'!D79</f>
        <v>771</v>
      </c>
      <c r="E17" s="184">
        <f>SUM(E8,E9,E11,E12,E14,E15,E16)+'I. Фін результат'!E79</f>
        <v>620</v>
      </c>
      <c r="F17" s="184">
        <f>SUM(F8,F9,F11,F12,F14,F15,F16)+'I. Фін результат'!F79</f>
        <v>771</v>
      </c>
      <c r="G17" s="184" t="s">
        <v>16</v>
      </c>
      <c r="H17" s="224" t="s">
        <v>16</v>
      </c>
    </row>
    <row r="18" spans="1:8" ht="36.75" customHeight="1">
      <c r="A18" s="275" t="s">
        <v>173</v>
      </c>
      <c r="B18" s="275"/>
      <c r="C18" s="275"/>
      <c r="D18" s="275"/>
      <c r="E18" s="275"/>
      <c r="F18" s="275"/>
      <c r="G18" s="275"/>
      <c r="H18" s="275"/>
    </row>
    <row r="19" spans="1:8" ht="44.25" customHeight="1">
      <c r="A19" s="222" t="s">
        <v>174</v>
      </c>
      <c r="B19" s="223">
        <v>2110</v>
      </c>
      <c r="C19" s="184">
        <f>SUM(C20:C26)</f>
        <v>710</v>
      </c>
      <c r="D19" s="184">
        <f>SUM(D20:D26)</f>
        <v>1402</v>
      </c>
      <c r="E19" s="185">
        <f>SUM(E20:E26)</f>
        <v>1258</v>
      </c>
      <c r="F19" s="184">
        <f>SUM(F20:F26)</f>
        <v>1402</v>
      </c>
      <c r="G19" s="184">
        <f>F19-E19</f>
        <v>144</v>
      </c>
      <c r="H19" s="224">
        <f t="shared" si="1"/>
        <v>111.44674085850556</v>
      </c>
    </row>
    <row r="20" spans="1:8" ht="33" customHeight="1">
      <c r="A20" s="227" t="s">
        <v>141</v>
      </c>
      <c r="B20" s="82">
        <v>2111</v>
      </c>
      <c r="C20" s="186">
        <v>532</v>
      </c>
      <c r="D20" s="186">
        <v>729</v>
      </c>
      <c r="E20" s="189">
        <v>615</v>
      </c>
      <c r="F20" s="186">
        <v>729</v>
      </c>
      <c r="G20" s="186">
        <f>F20-E20</f>
        <v>114</v>
      </c>
      <c r="H20" s="410">
        <f t="shared" si="1"/>
        <v>118.53658536585365</v>
      </c>
    </row>
    <row r="21" spans="1:8" ht="45.75" customHeight="1">
      <c r="A21" s="227" t="s">
        <v>142</v>
      </c>
      <c r="B21" s="82">
        <v>2112</v>
      </c>
      <c r="C21" s="187" t="s">
        <v>117</v>
      </c>
      <c r="D21" s="187" t="s">
        <v>117</v>
      </c>
      <c r="E21" s="188" t="s">
        <v>117</v>
      </c>
      <c r="F21" s="187" t="s">
        <v>117</v>
      </c>
      <c r="G21" s="228" t="e">
        <f>F21-E21</f>
        <v>#VALUE!</v>
      </c>
      <c r="H21" s="226" t="e">
        <f t="shared" si="1"/>
        <v>#VALUE!</v>
      </c>
    </row>
    <row r="22" spans="1:8" ht="25.5" customHeight="1">
      <c r="A22" s="227" t="s">
        <v>51</v>
      </c>
      <c r="B22" s="82">
        <v>2113</v>
      </c>
      <c r="C22" s="186"/>
      <c r="D22" s="186"/>
      <c r="E22" s="189"/>
      <c r="F22" s="186"/>
      <c r="G22" s="186">
        <f>F22-E22</f>
        <v>0</v>
      </c>
      <c r="H22" s="226" t="e">
        <f t="shared" si="1"/>
        <v>#DIV/0!</v>
      </c>
    </row>
    <row r="23" spans="1:8" ht="25.5" customHeight="1">
      <c r="A23" s="227" t="s">
        <v>56</v>
      </c>
      <c r="B23" s="82">
        <v>2114</v>
      </c>
      <c r="C23" s="186"/>
      <c r="D23" s="186"/>
      <c r="E23" s="189"/>
      <c r="F23" s="186"/>
      <c r="G23" s="186">
        <f t="shared" ref="G23:G43" si="2">F23-E23</f>
        <v>0</v>
      </c>
      <c r="H23" s="226" t="e">
        <f t="shared" si="1"/>
        <v>#DIV/0!</v>
      </c>
    </row>
    <row r="24" spans="1:8" ht="25.5" customHeight="1">
      <c r="A24" s="227" t="s">
        <v>150</v>
      </c>
      <c r="B24" s="82">
        <v>2115</v>
      </c>
      <c r="C24" s="186"/>
      <c r="D24" s="186"/>
      <c r="E24" s="189"/>
      <c r="F24" s="186"/>
      <c r="G24" s="186">
        <f t="shared" si="2"/>
        <v>0</v>
      </c>
      <c r="H24" s="226" t="e">
        <f t="shared" si="1"/>
        <v>#DIV/0!</v>
      </c>
    </row>
    <row r="25" spans="1:8" ht="25.5" customHeight="1">
      <c r="A25" s="227" t="s">
        <v>181</v>
      </c>
      <c r="B25" s="82">
        <v>2116</v>
      </c>
      <c r="C25" s="186">
        <v>178</v>
      </c>
      <c r="D25" s="186">
        <v>673</v>
      </c>
      <c r="E25" s="189">
        <v>643</v>
      </c>
      <c r="F25" s="186">
        <v>673</v>
      </c>
      <c r="G25" s="186">
        <f t="shared" si="2"/>
        <v>30</v>
      </c>
      <c r="H25" s="410">
        <f t="shared" si="1"/>
        <v>104.66562986003109</v>
      </c>
    </row>
    <row r="26" spans="1:8" ht="29.25" customHeight="1">
      <c r="A26" s="227" t="s">
        <v>143</v>
      </c>
      <c r="B26" s="82">
        <v>2117</v>
      </c>
      <c r="C26" s="186"/>
      <c r="D26" s="186"/>
      <c r="E26" s="189"/>
      <c r="F26" s="186"/>
      <c r="G26" s="186">
        <f t="shared" si="2"/>
        <v>0</v>
      </c>
      <c r="H26" s="226" t="e">
        <f t="shared" si="1"/>
        <v>#DIV/0!</v>
      </c>
    </row>
    <row r="27" spans="1:8" ht="44.25" customHeight="1">
      <c r="A27" s="222" t="s">
        <v>184</v>
      </c>
      <c r="B27" s="411">
        <v>2120</v>
      </c>
      <c r="C27" s="184">
        <f t="shared" ref="C27" si="3">SUM(C28:C35)</f>
        <v>2170</v>
      </c>
      <c r="D27" s="184">
        <f t="shared" ref="D27:F27" si="4">SUM(D28:D35)</f>
        <v>2454</v>
      </c>
      <c r="E27" s="185">
        <f t="shared" si="4"/>
        <v>2342</v>
      </c>
      <c r="F27" s="184">
        <f t="shared" si="4"/>
        <v>2454</v>
      </c>
      <c r="G27" s="184">
        <f t="shared" ref="G27:G29" si="5">F27-E27</f>
        <v>112</v>
      </c>
      <c r="H27" s="224">
        <f t="shared" ref="H27:H29" si="6">(F27/E27)*100</f>
        <v>104.78223740392826</v>
      </c>
    </row>
    <row r="28" spans="1:8" ht="27" customHeight="1">
      <c r="A28" s="225" t="s">
        <v>128</v>
      </c>
      <c r="B28" s="242">
        <v>2121</v>
      </c>
      <c r="C28" s="186">
        <v>0</v>
      </c>
      <c r="D28" s="186">
        <v>0</v>
      </c>
      <c r="E28" s="189">
        <v>0</v>
      </c>
      <c r="F28" s="186">
        <v>0</v>
      </c>
      <c r="G28" s="186">
        <f t="shared" si="5"/>
        <v>0</v>
      </c>
      <c r="H28" s="226" t="e">
        <f t="shared" si="6"/>
        <v>#DIV/0!</v>
      </c>
    </row>
    <row r="29" spans="1:8" ht="25.5" customHeight="1">
      <c r="A29" s="227" t="s">
        <v>50</v>
      </c>
      <c r="B29" s="82">
        <v>2122</v>
      </c>
      <c r="C29" s="186">
        <v>2140</v>
      </c>
      <c r="D29" s="186">
        <v>2421</v>
      </c>
      <c r="E29" s="189">
        <v>2312</v>
      </c>
      <c r="F29" s="186">
        <v>2421</v>
      </c>
      <c r="G29" s="186">
        <f t="shared" si="5"/>
        <v>109</v>
      </c>
      <c r="H29" s="410">
        <f t="shared" si="6"/>
        <v>104.71453287197232</v>
      </c>
    </row>
    <row r="30" spans="1:8" ht="25.5" customHeight="1">
      <c r="A30" s="227" t="s">
        <v>51</v>
      </c>
      <c r="B30" s="82">
        <v>2123</v>
      </c>
      <c r="C30" s="186"/>
      <c r="D30" s="186"/>
      <c r="E30" s="189"/>
      <c r="F30" s="186"/>
      <c r="G30" s="186"/>
      <c r="H30" s="226" t="e">
        <f t="shared" si="1"/>
        <v>#DIV/0!</v>
      </c>
    </row>
    <row r="31" spans="1:8" ht="25.5" customHeight="1">
      <c r="A31" s="227" t="s">
        <v>144</v>
      </c>
      <c r="B31" s="82">
        <v>2124</v>
      </c>
      <c r="C31" s="186">
        <v>30</v>
      </c>
      <c r="D31" s="186">
        <v>33</v>
      </c>
      <c r="E31" s="189">
        <v>30</v>
      </c>
      <c r="F31" s="186">
        <v>33</v>
      </c>
      <c r="G31" s="186">
        <f t="shared" ref="G31" si="7">F31-E31</f>
        <v>3</v>
      </c>
      <c r="H31" s="410">
        <f t="shared" si="1"/>
        <v>110.00000000000001</v>
      </c>
    </row>
    <row r="32" spans="1:8" ht="25.5" customHeight="1">
      <c r="A32" s="227" t="s">
        <v>145</v>
      </c>
      <c r="B32" s="82">
        <v>2125</v>
      </c>
      <c r="C32" s="186"/>
      <c r="D32" s="186"/>
      <c r="E32" s="189"/>
      <c r="F32" s="186"/>
      <c r="G32" s="186"/>
      <c r="H32" s="226" t="e">
        <f t="shared" si="1"/>
        <v>#DIV/0!</v>
      </c>
    </row>
    <row r="33" spans="1:8" ht="59.25" customHeight="1">
      <c r="A33" s="227" t="s">
        <v>230</v>
      </c>
      <c r="B33" s="82">
        <v>2126</v>
      </c>
      <c r="C33" s="186">
        <v>0</v>
      </c>
      <c r="D33" s="186">
        <v>0</v>
      </c>
      <c r="E33" s="189">
        <v>0</v>
      </c>
      <c r="F33" s="186">
        <v>0</v>
      </c>
      <c r="G33" s="186">
        <f t="shared" ref="G33" si="8">F33-E33</f>
        <v>0</v>
      </c>
      <c r="H33" s="226" t="e">
        <f t="shared" si="1"/>
        <v>#DIV/0!</v>
      </c>
    </row>
    <row r="34" spans="1:8" ht="25.5" customHeight="1">
      <c r="A34" s="227" t="s">
        <v>150</v>
      </c>
      <c r="B34" s="82">
        <v>2127</v>
      </c>
      <c r="C34" s="186"/>
      <c r="D34" s="186"/>
      <c r="E34" s="189"/>
      <c r="F34" s="186"/>
      <c r="G34" s="186"/>
      <c r="H34" s="226" t="e">
        <f t="shared" si="1"/>
        <v>#DIV/0!</v>
      </c>
    </row>
    <row r="35" spans="1:8" ht="25.5" customHeight="1">
      <c r="A35" s="227" t="s">
        <v>143</v>
      </c>
      <c r="B35" s="82">
        <v>2128</v>
      </c>
      <c r="C35" s="186"/>
      <c r="D35" s="186"/>
      <c r="E35" s="189"/>
      <c r="F35" s="186"/>
      <c r="G35" s="186">
        <f t="shared" si="2"/>
        <v>0</v>
      </c>
      <c r="H35" s="226" t="e">
        <f t="shared" si="1"/>
        <v>#DIV/0!</v>
      </c>
    </row>
    <row r="36" spans="1:8" ht="34.5" customHeight="1">
      <c r="A36" s="222" t="s">
        <v>205</v>
      </c>
      <c r="B36" s="411">
        <v>2130</v>
      </c>
      <c r="C36" s="184">
        <f>SUM(C37:C39)</f>
        <v>2616</v>
      </c>
      <c r="D36" s="184">
        <f>SUM(D37:D39)</f>
        <v>2959</v>
      </c>
      <c r="E36" s="185">
        <f>SUM(E37:E39)</f>
        <v>2733</v>
      </c>
      <c r="F36" s="184">
        <f>SUM(F37:F39)</f>
        <v>2959</v>
      </c>
      <c r="G36" s="184">
        <f t="shared" si="2"/>
        <v>226</v>
      </c>
      <c r="H36" s="224">
        <f t="shared" si="1"/>
        <v>108.26930113428467</v>
      </c>
    </row>
    <row r="37" spans="1:8" ht="25.5" customHeight="1">
      <c r="A37" s="227" t="s">
        <v>146</v>
      </c>
      <c r="B37" s="82">
        <v>2131</v>
      </c>
      <c r="C37" s="186"/>
      <c r="D37" s="186"/>
      <c r="E37" s="189"/>
      <c r="F37" s="186"/>
      <c r="G37" s="186">
        <f t="shared" si="2"/>
        <v>0</v>
      </c>
      <c r="H37" s="226" t="e">
        <f t="shared" si="1"/>
        <v>#DIV/0!</v>
      </c>
    </row>
    <row r="38" spans="1:8" ht="25.5" customHeight="1">
      <c r="A38" s="227" t="s">
        <v>147</v>
      </c>
      <c r="B38" s="82">
        <v>2132</v>
      </c>
      <c r="C38" s="186">
        <v>2616</v>
      </c>
      <c r="D38" s="186">
        <v>2959</v>
      </c>
      <c r="E38" s="189">
        <v>2733</v>
      </c>
      <c r="F38" s="186">
        <v>2959</v>
      </c>
      <c r="G38" s="186">
        <f t="shared" si="2"/>
        <v>226</v>
      </c>
      <c r="H38" s="410">
        <f t="shared" si="1"/>
        <v>108.26930113428467</v>
      </c>
    </row>
    <row r="39" spans="1:8" ht="25.5" customHeight="1">
      <c r="A39" s="227" t="s">
        <v>148</v>
      </c>
      <c r="B39" s="82">
        <v>2133</v>
      </c>
      <c r="C39" s="186"/>
      <c r="D39" s="186"/>
      <c r="E39" s="189"/>
      <c r="F39" s="186"/>
      <c r="G39" s="186"/>
      <c r="H39" s="226" t="e">
        <f t="shared" si="1"/>
        <v>#DIV/0!</v>
      </c>
    </row>
    <row r="40" spans="1:8" ht="29.25" customHeight="1">
      <c r="A40" s="222" t="s">
        <v>149</v>
      </c>
      <c r="B40" s="411">
        <v>2140</v>
      </c>
      <c r="C40" s="184">
        <f>SUM(C41:C42)</f>
        <v>0</v>
      </c>
      <c r="D40" s="184">
        <f>SUM(D41:D42)</f>
        <v>0</v>
      </c>
      <c r="E40" s="185">
        <f>SUM(E41:E42)</f>
        <v>0</v>
      </c>
      <c r="F40" s="184">
        <f>SUM(F41:F42)</f>
        <v>0</v>
      </c>
      <c r="G40" s="184"/>
      <c r="H40" s="412" t="e">
        <f t="shared" si="1"/>
        <v>#DIV/0!</v>
      </c>
    </row>
    <row r="41" spans="1:8" ht="48" customHeight="1">
      <c r="A41" s="225" t="s">
        <v>67</v>
      </c>
      <c r="B41" s="242">
        <v>2141</v>
      </c>
      <c r="C41" s="186"/>
      <c r="D41" s="186"/>
      <c r="E41" s="189"/>
      <c r="F41" s="186"/>
      <c r="G41" s="186"/>
      <c r="H41" s="226" t="e">
        <f t="shared" si="1"/>
        <v>#DIV/0!</v>
      </c>
    </row>
    <row r="42" spans="1:8" ht="32.25" customHeight="1">
      <c r="A42" s="227" t="s">
        <v>232</v>
      </c>
      <c r="B42" s="82">
        <v>2142</v>
      </c>
      <c r="C42" s="186"/>
      <c r="D42" s="186"/>
      <c r="E42" s="189"/>
      <c r="F42" s="186"/>
      <c r="G42" s="186">
        <f t="shared" si="2"/>
        <v>0</v>
      </c>
      <c r="H42" s="226" t="e">
        <f t="shared" si="1"/>
        <v>#DIV/0!</v>
      </c>
    </row>
    <row r="43" spans="1:8" ht="34.5" customHeight="1">
      <c r="A43" s="222" t="s">
        <v>166</v>
      </c>
      <c r="B43" s="411">
        <v>2200</v>
      </c>
      <c r="C43" s="184">
        <f>SUM(C19,C27,C36,C40)</f>
        <v>5496</v>
      </c>
      <c r="D43" s="184">
        <f>SUM(D19,D27,D36,D40)</f>
        <v>6815</v>
      </c>
      <c r="E43" s="185">
        <f>SUM(E19,E27,E36,E40)</f>
        <v>6333</v>
      </c>
      <c r="F43" s="184">
        <f>SUM(F19,F27,F36,F40)</f>
        <v>6815</v>
      </c>
      <c r="G43" s="184">
        <f t="shared" si="2"/>
        <v>482</v>
      </c>
      <c r="H43" s="224">
        <f>(F43/E43)*100</f>
        <v>107.610926890889</v>
      </c>
    </row>
    <row r="44" spans="1:8" s="65" customFormat="1">
      <c r="A44" s="413"/>
      <c r="B44" s="61"/>
      <c r="C44" s="61"/>
      <c r="D44" s="61"/>
      <c r="E44" s="61"/>
      <c r="F44" s="61"/>
      <c r="G44" s="61"/>
      <c r="H44" s="61"/>
    </row>
    <row r="45" spans="1:8" s="65" customFormat="1">
      <c r="A45" s="413"/>
      <c r="B45" s="61"/>
      <c r="C45" s="61"/>
      <c r="D45" s="61"/>
      <c r="E45" s="61"/>
      <c r="F45" s="61"/>
      <c r="G45" s="61"/>
      <c r="H45" s="61"/>
    </row>
    <row r="46" spans="1:8" s="65" customFormat="1">
      <c r="A46" s="413"/>
      <c r="B46" s="61"/>
      <c r="C46" s="61"/>
      <c r="D46" s="61"/>
      <c r="E46" s="61"/>
      <c r="F46" s="61"/>
      <c r="G46" s="61"/>
      <c r="H46" s="61"/>
    </row>
    <row r="47" spans="1:8" s="103" customFormat="1" ht="27.75" customHeight="1">
      <c r="A47" s="211" t="s">
        <v>323</v>
      </c>
      <c r="B47" s="212"/>
      <c r="C47" s="276" t="s">
        <v>87</v>
      </c>
      <c r="D47" s="276"/>
      <c r="E47" s="190"/>
      <c r="F47" s="277" t="s">
        <v>325</v>
      </c>
      <c r="G47" s="277"/>
      <c r="H47" s="277"/>
    </row>
    <row r="48" spans="1:8" s="249" customFormat="1">
      <c r="A48" s="240" t="s">
        <v>178</v>
      </c>
      <c r="B48" s="103"/>
      <c r="C48" s="273" t="s">
        <v>183</v>
      </c>
      <c r="D48" s="273"/>
      <c r="E48" s="103"/>
      <c r="F48" s="274" t="s">
        <v>182</v>
      </c>
      <c r="G48" s="274"/>
      <c r="H48" s="274"/>
    </row>
    <row r="49" spans="1:10" s="61" customFormat="1">
      <c r="A49" s="68"/>
      <c r="I49" s="60"/>
      <c r="J49" s="60"/>
    </row>
    <row r="50" spans="1:10" s="61" customFormat="1">
      <c r="A50" s="68"/>
      <c r="I50" s="60"/>
      <c r="J50" s="60"/>
    </row>
    <row r="51" spans="1:10" s="61" customFormat="1">
      <c r="A51" s="68"/>
      <c r="I51" s="60"/>
      <c r="J51" s="60"/>
    </row>
    <row r="52" spans="1:10" s="61" customFormat="1">
      <c r="A52" s="68"/>
      <c r="I52" s="60"/>
      <c r="J52" s="60"/>
    </row>
    <row r="53" spans="1:10" s="61" customFormat="1">
      <c r="A53" s="68"/>
      <c r="I53" s="60"/>
      <c r="J53" s="60"/>
    </row>
    <row r="54" spans="1:10" s="61" customFormat="1">
      <c r="A54" s="68"/>
      <c r="I54" s="60"/>
      <c r="J54" s="60"/>
    </row>
    <row r="55" spans="1:10" s="61" customFormat="1">
      <c r="A55" s="68"/>
      <c r="I55" s="60"/>
      <c r="J55" s="60"/>
    </row>
    <row r="56" spans="1:10" s="61" customFormat="1">
      <c r="A56" s="68"/>
      <c r="I56" s="60"/>
      <c r="J56" s="60"/>
    </row>
    <row r="57" spans="1:10" s="61" customFormat="1">
      <c r="A57" s="68"/>
      <c r="I57" s="60"/>
      <c r="J57" s="60"/>
    </row>
    <row r="58" spans="1:10" s="61" customFormat="1">
      <c r="A58" s="68"/>
      <c r="I58" s="60"/>
      <c r="J58" s="60"/>
    </row>
    <row r="59" spans="1:10" s="61" customFormat="1">
      <c r="A59" s="68"/>
      <c r="I59" s="60"/>
      <c r="J59" s="60"/>
    </row>
    <row r="60" spans="1:10" s="61" customFormat="1">
      <c r="A60" s="68"/>
      <c r="I60" s="60"/>
      <c r="J60" s="60"/>
    </row>
    <row r="61" spans="1:10" s="61" customFormat="1">
      <c r="A61" s="68"/>
      <c r="I61" s="60"/>
      <c r="J61" s="60"/>
    </row>
    <row r="62" spans="1:10" s="61" customFormat="1">
      <c r="A62" s="68"/>
      <c r="I62" s="60"/>
      <c r="J62" s="60"/>
    </row>
    <row r="63" spans="1:10" s="61" customFormat="1">
      <c r="A63" s="68"/>
      <c r="I63" s="60"/>
      <c r="J63" s="60"/>
    </row>
    <row r="64" spans="1:10" s="61" customFormat="1">
      <c r="A64" s="68"/>
      <c r="I64" s="60"/>
      <c r="J64" s="60"/>
    </row>
    <row r="65" spans="1:10" s="61" customFormat="1">
      <c r="A65" s="68"/>
      <c r="I65" s="60"/>
      <c r="J65" s="60"/>
    </row>
    <row r="66" spans="1:10" s="61" customFormat="1">
      <c r="A66" s="68"/>
      <c r="I66" s="60"/>
      <c r="J66" s="60"/>
    </row>
    <row r="67" spans="1:10" s="61" customFormat="1">
      <c r="A67" s="68"/>
      <c r="I67" s="60"/>
      <c r="J67" s="60"/>
    </row>
    <row r="68" spans="1:10" s="61" customFormat="1">
      <c r="A68" s="68"/>
      <c r="I68" s="60"/>
      <c r="J68" s="60"/>
    </row>
    <row r="69" spans="1:10" s="61" customFormat="1">
      <c r="A69" s="68"/>
      <c r="I69" s="60"/>
      <c r="J69" s="60"/>
    </row>
    <row r="70" spans="1:10" s="61" customFormat="1">
      <c r="A70" s="68"/>
      <c r="I70" s="60"/>
      <c r="J70" s="60"/>
    </row>
    <row r="71" spans="1:10" s="61" customFormat="1">
      <c r="A71" s="68"/>
      <c r="I71" s="60"/>
      <c r="J71" s="60"/>
    </row>
    <row r="72" spans="1:10" s="61" customFormat="1">
      <c r="A72" s="68"/>
      <c r="I72" s="60"/>
      <c r="J72" s="60"/>
    </row>
    <row r="73" spans="1:10" s="61" customFormat="1">
      <c r="A73" s="68"/>
      <c r="I73" s="60"/>
      <c r="J73" s="60"/>
    </row>
    <row r="74" spans="1:10" s="61" customFormat="1">
      <c r="A74" s="68"/>
      <c r="I74" s="60"/>
      <c r="J74" s="60"/>
    </row>
    <row r="75" spans="1:10" s="61" customFormat="1">
      <c r="A75" s="68"/>
      <c r="I75" s="60"/>
      <c r="J75" s="60"/>
    </row>
    <row r="76" spans="1:10" s="61" customFormat="1">
      <c r="A76" s="68"/>
      <c r="I76" s="60"/>
      <c r="J76" s="60"/>
    </row>
    <row r="77" spans="1:10" s="61" customFormat="1">
      <c r="A77" s="68"/>
      <c r="I77" s="60"/>
      <c r="J77" s="60"/>
    </row>
    <row r="78" spans="1:10" s="61" customFormat="1">
      <c r="A78" s="68"/>
      <c r="I78" s="60"/>
      <c r="J78" s="60"/>
    </row>
    <row r="79" spans="1:10" s="61" customFormat="1">
      <c r="A79" s="68"/>
      <c r="I79" s="60"/>
      <c r="J79" s="60"/>
    </row>
    <row r="80" spans="1:10" s="61" customFormat="1">
      <c r="A80" s="68"/>
      <c r="I80" s="60"/>
      <c r="J80" s="60"/>
    </row>
    <row r="81" spans="1:10" s="61" customFormat="1">
      <c r="A81" s="68"/>
      <c r="I81" s="60"/>
      <c r="J81" s="60"/>
    </row>
    <row r="82" spans="1:10" s="61" customFormat="1">
      <c r="A82" s="68"/>
      <c r="I82" s="60"/>
      <c r="J82" s="60"/>
    </row>
    <row r="83" spans="1:10" s="61" customFormat="1">
      <c r="A83" s="68"/>
      <c r="I83" s="60"/>
      <c r="J83" s="60"/>
    </row>
    <row r="84" spans="1:10" s="61" customFormat="1">
      <c r="A84" s="68"/>
      <c r="I84" s="60"/>
      <c r="J84" s="60"/>
    </row>
    <row r="85" spans="1:10" s="61" customFormat="1">
      <c r="A85" s="68"/>
      <c r="I85" s="60"/>
      <c r="J85" s="60"/>
    </row>
    <row r="86" spans="1:10" s="61" customFormat="1">
      <c r="A86" s="68"/>
      <c r="I86" s="60"/>
      <c r="J86" s="60"/>
    </row>
    <row r="87" spans="1:10" s="61" customFormat="1">
      <c r="A87" s="68"/>
      <c r="I87" s="60"/>
      <c r="J87" s="60"/>
    </row>
    <row r="88" spans="1:10" s="61" customFormat="1">
      <c r="A88" s="68"/>
      <c r="I88" s="60"/>
      <c r="J88" s="60"/>
    </row>
    <row r="89" spans="1:10" s="61" customFormat="1">
      <c r="A89" s="68"/>
      <c r="I89" s="60"/>
      <c r="J89" s="60"/>
    </row>
    <row r="90" spans="1:10" s="61" customFormat="1">
      <c r="A90" s="68"/>
      <c r="I90" s="60"/>
      <c r="J90" s="60"/>
    </row>
    <row r="91" spans="1:10" s="61" customFormat="1">
      <c r="A91" s="68"/>
      <c r="I91" s="60"/>
      <c r="J91" s="60"/>
    </row>
    <row r="92" spans="1:10" s="61" customFormat="1">
      <c r="A92" s="68"/>
      <c r="I92" s="60"/>
      <c r="J92" s="60"/>
    </row>
    <row r="93" spans="1:10" s="61" customFormat="1">
      <c r="A93" s="68"/>
      <c r="I93" s="60"/>
      <c r="J93" s="60"/>
    </row>
    <row r="94" spans="1:10" s="61" customFormat="1">
      <c r="A94" s="68"/>
      <c r="I94" s="60"/>
      <c r="J94" s="60"/>
    </row>
    <row r="95" spans="1:10" s="61" customFormat="1">
      <c r="A95" s="68"/>
      <c r="I95" s="60"/>
      <c r="J95" s="60"/>
    </row>
    <row r="96" spans="1:10" s="61" customFormat="1">
      <c r="A96" s="68"/>
      <c r="I96" s="60"/>
      <c r="J96" s="60"/>
    </row>
    <row r="97" spans="1:10" s="61" customFormat="1">
      <c r="A97" s="68"/>
      <c r="I97" s="60"/>
      <c r="J97" s="60"/>
    </row>
    <row r="98" spans="1:10" s="61" customFormat="1">
      <c r="A98" s="68"/>
      <c r="I98" s="60"/>
      <c r="J98" s="60"/>
    </row>
    <row r="99" spans="1:10" s="61" customFormat="1">
      <c r="A99" s="68"/>
      <c r="I99" s="60"/>
      <c r="J99" s="60"/>
    </row>
    <row r="100" spans="1:10" s="61" customFormat="1">
      <c r="A100" s="68"/>
      <c r="I100" s="60"/>
      <c r="J100" s="60"/>
    </row>
    <row r="101" spans="1:10" s="61" customFormat="1">
      <c r="A101" s="68"/>
      <c r="I101" s="60"/>
      <c r="J101" s="60"/>
    </row>
    <row r="102" spans="1:10" s="61" customFormat="1">
      <c r="A102" s="68"/>
      <c r="I102" s="60"/>
      <c r="J102" s="60"/>
    </row>
    <row r="103" spans="1:10" s="61" customFormat="1">
      <c r="A103" s="68"/>
      <c r="I103" s="60"/>
      <c r="J103" s="60"/>
    </row>
    <row r="104" spans="1:10" s="61" customFormat="1">
      <c r="A104" s="68"/>
      <c r="I104" s="60"/>
      <c r="J104" s="60"/>
    </row>
    <row r="105" spans="1:10" s="61" customFormat="1">
      <c r="A105" s="68"/>
      <c r="I105" s="60"/>
      <c r="J105" s="60"/>
    </row>
    <row r="106" spans="1:10" s="61" customFormat="1">
      <c r="A106" s="68"/>
      <c r="I106" s="60"/>
      <c r="J106" s="60"/>
    </row>
    <row r="107" spans="1:10" s="61" customFormat="1">
      <c r="A107" s="68"/>
      <c r="I107" s="60"/>
      <c r="J107" s="60"/>
    </row>
    <row r="108" spans="1:10" s="61" customFormat="1">
      <c r="A108" s="68"/>
      <c r="I108" s="60"/>
      <c r="J108" s="60"/>
    </row>
    <row r="109" spans="1:10" s="61" customFormat="1">
      <c r="A109" s="68"/>
      <c r="I109" s="60"/>
      <c r="J109" s="60"/>
    </row>
    <row r="110" spans="1:10" s="61" customFormat="1">
      <c r="A110" s="68"/>
      <c r="I110" s="60"/>
      <c r="J110" s="60"/>
    </row>
    <row r="111" spans="1:10" s="61" customFormat="1">
      <c r="A111" s="68"/>
      <c r="I111" s="60"/>
      <c r="J111" s="60"/>
    </row>
    <row r="112" spans="1:10" s="61" customFormat="1">
      <c r="A112" s="68"/>
      <c r="I112" s="60"/>
      <c r="J112" s="60"/>
    </row>
    <row r="113" spans="1:10" s="61" customFormat="1">
      <c r="A113" s="68"/>
      <c r="I113" s="60"/>
      <c r="J113" s="60"/>
    </row>
    <row r="114" spans="1:10" s="61" customFormat="1">
      <c r="A114" s="68"/>
      <c r="I114" s="60"/>
      <c r="J114" s="60"/>
    </row>
    <row r="115" spans="1:10" s="61" customFormat="1">
      <c r="A115" s="68"/>
      <c r="I115" s="60"/>
      <c r="J115" s="60"/>
    </row>
    <row r="116" spans="1:10" s="61" customFormat="1">
      <c r="A116" s="68"/>
      <c r="I116" s="60"/>
      <c r="J116" s="60"/>
    </row>
    <row r="117" spans="1:10" s="61" customFormat="1">
      <c r="A117" s="68"/>
      <c r="I117" s="60"/>
      <c r="J117" s="60"/>
    </row>
    <row r="118" spans="1:10" s="61" customFormat="1">
      <c r="A118" s="68"/>
      <c r="I118" s="60"/>
      <c r="J118" s="60"/>
    </row>
    <row r="119" spans="1:10" s="61" customFormat="1">
      <c r="A119" s="68"/>
      <c r="I119" s="60"/>
      <c r="J119" s="60"/>
    </row>
    <row r="120" spans="1:10" s="61" customFormat="1">
      <c r="A120" s="68"/>
      <c r="I120" s="60"/>
      <c r="J120" s="60"/>
    </row>
    <row r="121" spans="1:10" s="61" customFormat="1">
      <c r="A121" s="68"/>
      <c r="I121" s="60"/>
      <c r="J121" s="60"/>
    </row>
    <row r="122" spans="1:10" s="61" customFormat="1">
      <c r="A122" s="68"/>
      <c r="I122" s="60"/>
      <c r="J122" s="60"/>
    </row>
    <row r="123" spans="1:10" s="61" customFormat="1">
      <c r="A123" s="68"/>
      <c r="I123" s="60"/>
      <c r="J123" s="60"/>
    </row>
    <row r="124" spans="1:10" s="61" customFormat="1">
      <c r="A124" s="68"/>
      <c r="I124" s="60"/>
      <c r="J124" s="60"/>
    </row>
    <row r="125" spans="1:10" s="61" customFormat="1">
      <c r="A125" s="68"/>
      <c r="I125" s="60"/>
      <c r="J125" s="60"/>
    </row>
    <row r="126" spans="1:10" s="61" customFormat="1">
      <c r="A126" s="68"/>
      <c r="I126" s="60"/>
      <c r="J126" s="60"/>
    </row>
    <row r="127" spans="1:10" s="61" customFormat="1">
      <c r="A127" s="68"/>
      <c r="I127" s="60"/>
      <c r="J127" s="60"/>
    </row>
    <row r="128" spans="1:10" s="61" customFormat="1">
      <c r="A128" s="68"/>
      <c r="I128" s="60"/>
      <c r="J128" s="60"/>
    </row>
    <row r="129" spans="1:10" s="61" customFormat="1">
      <c r="A129" s="68"/>
      <c r="I129" s="60"/>
      <c r="J129" s="60"/>
    </row>
    <row r="130" spans="1:10" s="61" customFormat="1">
      <c r="A130" s="68"/>
      <c r="I130" s="60"/>
      <c r="J130" s="60"/>
    </row>
    <row r="131" spans="1:10" s="61" customFormat="1">
      <c r="A131" s="68"/>
      <c r="I131" s="60"/>
      <c r="J131" s="60"/>
    </row>
    <row r="132" spans="1:10" s="61" customFormat="1">
      <c r="A132" s="68"/>
      <c r="I132" s="60"/>
      <c r="J132" s="60"/>
    </row>
    <row r="133" spans="1:10" s="61" customFormat="1">
      <c r="A133" s="68"/>
      <c r="I133" s="60"/>
      <c r="J133" s="60"/>
    </row>
    <row r="134" spans="1:10" s="61" customFormat="1">
      <c r="A134" s="68"/>
      <c r="I134" s="60"/>
      <c r="J134" s="60"/>
    </row>
    <row r="135" spans="1:10" s="61" customFormat="1">
      <c r="A135" s="68"/>
      <c r="I135" s="60"/>
      <c r="J135" s="60"/>
    </row>
    <row r="136" spans="1:10" s="61" customFormat="1">
      <c r="A136" s="68"/>
      <c r="I136" s="60"/>
      <c r="J136" s="60"/>
    </row>
    <row r="137" spans="1:10" s="61" customFormat="1">
      <c r="A137" s="68"/>
      <c r="I137" s="60"/>
      <c r="J137" s="60"/>
    </row>
    <row r="138" spans="1:10" s="61" customFormat="1">
      <c r="A138" s="68"/>
      <c r="I138" s="60"/>
      <c r="J138" s="60"/>
    </row>
    <row r="139" spans="1:10" s="61" customFormat="1">
      <c r="A139" s="68"/>
      <c r="I139" s="60"/>
      <c r="J139" s="60"/>
    </row>
    <row r="140" spans="1:10" s="61" customFormat="1">
      <c r="A140" s="68"/>
      <c r="I140" s="60"/>
      <c r="J140" s="60"/>
    </row>
    <row r="141" spans="1:10" s="61" customFormat="1">
      <c r="A141" s="68"/>
      <c r="I141" s="60"/>
      <c r="J141" s="60"/>
    </row>
    <row r="142" spans="1:10" s="61" customFormat="1">
      <c r="A142" s="68"/>
      <c r="I142" s="60"/>
      <c r="J142" s="60"/>
    </row>
    <row r="143" spans="1:10" s="61" customFormat="1">
      <c r="A143" s="68"/>
      <c r="I143" s="60"/>
      <c r="J143" s="60"/>
    </row>
    <row r="144" spans="1:10" s="61" customFormat="1">
      <c r="A144" s="68"/>
      <c r="I144" s="60"/>
      <c r="J144" s="60"/>
    </row>
    <row r="145" spans="1:10" s="61" customFormat="1">
      <c r="A145" s="68"/>
      <c r="I145" s="60"/>
      <c r="J145" s="60"/>
    </row>
    <row r="146" spans="1:10" s="61" customFormat="1">
      <c r="A146" s="68"/>
      <c r="I146" s="60"/>
      <c r="J146" s="60"/>
    </row>
    <row r="147" spans="1:10" s="61" customFormat="1">
      <c r="A147" s="68"/>
      <c r="I147" s="60"/>
      <c r="J147" s="60"/>
    </row>
    <row r="148" spans="1:10" s="61" customFormat="1">
      <c r="A148" s="68"/>
      <c r="I148" s="60"/>
      <c r="J148" s="60"/>
    </row>
    <row r="149" spans="1:10" s="61" customFormat="1">
      <c r="A149" s="68"/>
      <c r="I149" s="60"/>
      <c r="J149" s="60"/>
    </row>
    <row r="150" spans="1:10" s="61" customFormat="1">
      <c r="A150" s="68"/>
      <c r="I150" s="60"/>
      <c r="J150" s="60"/>
    </row>
    <row r="151" spans="1:10" s="61" customFormat="1">
      <c r="A151" s="68"/>
      <c r="I151" s="60"/>
      <c r="J151" s="60"/>
    </row>
    <row r="152" spans="1:10" s="61" customFormat="1">
      <c r="A152" s="68"/>
      <c r="I152" s="60"/>
      <c r="J152" s="60"/>
    </row>
    <row r="153" spans="1:10" s="61" customFormat="1">
      <c r="A153" s="68"/>
      <c r="I153" s="60"/>
      <c r="J153" s="60"/>
    </row>
    <row r="154" spans="1:10" s="61" customFormat="1">
      <c r="A154" s="68"/>
      <c r="I154" s="60"/>
      <c r="J154" s="60"/>
    </row>
    <row r="155" spans="1:10" s="61" customFormat="1">
      <c r="A155" s="68"/>
      <c r="I155" s="60"/>
      <c r="J155" s="60"/>
    </row>
    <row r="156" spans="1:10" s="61" customFormat="1">
      <c r="A156" s="68"/>
      <c r="I156" s="60"/>
      <c r="J156" s="60"/>
    </row>
    <row r="157" spans="1:10" s="61" customFormat="1">
      <c r="A157" s="68"/>
      <c r="I157" s="60"/>
      <c r="J157" s="60"/>
    </row>
    <row r="158" spans="1:10" s="61" customFormat="1">
      <c r="A158" s="68"/>
      <c r="I158" s="60"/>
      <c r="J158" s="60"/>
    </row>
    <row r="159" spans="1:10" s="61" customFormat="1">
      <c r="A159" s="68"/>
      <c r="I159" s="60"/>
      <c r="J159" s="60"/>
    </row>
    <row r="160" spans="1:10" s="61" customFormat="1">
      <c r="A160" s="68"/>
      <c r="I160" s="60"/>
      <c r="J160" s="60"/>
    </row>
    <row r="161" spans="1:10" s="61" customFormat="1">
      <c r="A161" s="68"/>
      <c r="I161" s="60"/>
      <c r="J161" s="60"/>
    </row>
    <row r="162" spans="1:10" s="61" customFormat="1">
      <c r="A162" s="68"/>
      <c r="I162" s="60"/>
      <c r="J162" s="60"/>
    </row>
    <row r="163" spans="1:10" s="61" customFormat="1">
      <c r="A163" s="68"/>
      <c r="I163" s="60"/>
      <c r="J163" s="60"/>
    </row>
    <row r="164" spans="1:10" s="61" customFormat="1">
      <c r="A164" s="68"/>
      <c r="I164" s="60"/>
      <c r="J164" s="60"/>
    </row>
    <row r="165" spans="1:10" s="61" customFormat="1">
      <c r="A165" s="68"/>
      <c r="I165" s="60"/>
      <c r="J165" s="60"/>
    </row>
    <row r="166" spans="1:10" s="61" customFormat="1">
      <c r="A166" s="68"/>
      <c r="I166" s="60"/>
      <c r="J166" s="60"/>
    </row>
    <row r="167" spans="1:10" s="61" customFormat="1">
      <c r="A167" s="68"/>
      <c r="I167" s="60"/>
      <c r="J167" s="60"/>
    </row>
    <row r="168" spans="1:10" s="61" customFormat="1">
      <c r="A168" s="68"/>
      <c r="I168" s="60"/>
      <c r="J168" s="60"/>
    </row>
    <row r="169" spans="1:10" s="61" customFormat="1">
      <c r="A169" s="68"/>
      <c r="I169" s="60"/>
      <c r="J169" s="60"/>
    </row>
    <row r="170" spans="1:10" s="61" customFormat="1">
      <c r="A170" s="68"/>
      <c r="I170" s="60"/>
      <c r="J170" s="60"/>
    </row>
    <row r="171" spans="1:10" s="61" customFormat="1">
      <c r="A171" s="68"/>
      <c r="I171" s="60"/>
      <c r="J171" s="60"/>
    </row>
    <row r="172" spans="1:10" s="61" customFormat="1">
      <c r="A172" s="68"/>
      <c r="I172" s="60"/>
      <c r="J172" s="60"/>
    </row>
    <row r="173" spans="1:10" s="61" customFormat="1">
      <c r="A173" s="68"/>
      <c r="I173" s="60"/>
      <c r="J173" s="60"/>
    </row>
    <row r="174" spans="1:10" s="61" customFormat="1">
      <c r="A174" s="68"/>
      <c r="I174" s="60"/>
      <c r="J174" s="60"/>
    </row>
    <row r="175" spans="1:10" s="61" customFormat="1">
      <c r="A175" s="68"/>
      <c r="I175" s="60"/>
      <c r="J175" s="60"/>
    </row>
    <row r="176" spans="1:10" s="61" customFormat="1">
      <c r="A176" s="68"/>
      <c r="I176" s="60"/>
      <c r="J176" s="60"/>
    </row>
    <row r="177" spans="1:10" s="61" customFormat="1">
      <c r="A177" s="68"/>
      <c r="I177" s="60"/>
      <c r="J177" s="60"/>
    </row>
    <row r="178" spans="1:10" s="61" customFormat="1">
      <c r="A178" s="68"/>
      <c r="I178" s="60"/>
      <c r="J178" s="60"/>
    </row>
    <row r="179" spans="1:10" s="61" customFormat="1">
      <c r="A179" s="68"/>
      <c r="I179" s="60"/>
      <c r="J179" s="60"/>
    </row>
    <row r="180" spans="1:10" s="61" customFormat="1">
      <c r="A180" s="68"/>
      <c r="I180" s="60"/>
      <c r="J180" s="60"/>
    </row>
    <row r="181" spans="1:10" s="61" customFormat="1">
      <c r="A181" s="68"/>
      <c r="I181" s="60"/>
      <c r="J181" s="60"/>
    </row>
    <row r="182" spans="1:10" s="61" customFormat="1">
      <c r="A182" s="68"/>
      <c r="I182" s="60"/>
      <c r="J182" s="60"/>
    </row>
    <row r="183" spans="1:10" s="61" customFormat="1">
      <c r="A183" s="68"/>
      <c r="I183" s="60"/>
      <c r="J183" s="60"/>
    </row>
    <row r="184" spans="1:10" s="61" customFormat="1">
      <c r="A184" s="68"/>
      <c r="I184" s="60"/>
      <c r="J184" s="60"/>
    </row>
    <row r="185" spans="1:10" s="61" customFormat="1">
      <c r="A185" s="68"/>
      <c r="I185" s="60"/>
      <c r="J185" s="60"/>
    </row>
    <row r="186" spans="1:10" s="61" customFormat="1">
      <c r="A186" s="68"/>
      <c r="I186" s="60"/>
      <c r="J186" s="60"/>
    </row>
    <row r="187" spans="1:10" s="61" customFormat="1">
      <c r="A187" s="68"/>
      <c r="I187" s="60"/>
      <c r="J187" s="60"/>
    </row>
    <row r="188" spans="1:10" s="61" customFormat="1">
      <c r="A188" s="68"/>
      <c r="I188" s="60"/>
      <c r="J188" s="60"/>
    </row>
    <row r="189" spans="1:10" s="61" customFormat="1">
      <c r="A189" s="68"/>
      <c r="I189" s="60"/>
      <c r="J189" s="60"/>
    </row>
    <row r="190" spans="1:10" s="61" customFormat="1">
      <c r="A190" s="68"/>
      <c r="I190" s="60"/>
      <c r="J190" s="60"/>
    </row>
    <row r="191" spans="1:10" s="61" customFormat="1">
      <c r="A191" s="68"/>
      <c r="I191" s="60"/>
      <c r="J191" s="60"/>
    </row>
    <row r="192" spans="1:10" s="61" customFormat="1">
      <c r="A192" s="68"/>
      <c r="I192" s="60"/>
      <c r="J192" s="60"/>
    </row>
    <row r="193" spans="1:10" s="61" customFormat="1">
      <c r="A193" s="68"/>
      <c r="I193" s="60"/>
      <c r="J193" s="60"/>
    </row>
    <row r="194" spans="1:10" s="61" customFormat="1">
      <c r="A194" s="68"/>
      <c r="I194" s="60"/>
      <c r="J194" s="60"/>
    </row>
    <row r="195" spans="1:10" s="61" customFormat="1">
      <c r="A195" s="68"/>
      <c r="I195" s="60"/>
      <c r="J195" s="60"/>
    </row>
    <row r="196" spans="1:10" s="61" customFormat="1">
      <c r="A196" s="68"/>
      <c r="I196" s="60"/>
      <c r="J196" s="60"/>
    </row>
    <row r="197" spans="1:10" s="61" customFormat="1">
      <c r="A197" s="68"/>
      <c r="I197" s="60"/>
      <c r="J197" s="60"/>
    </row>
    <row r="198" spans="1:10" s="61" customFormat="1">
      <c r="A198" s="68"/>
      <c r="I198" s="60"/>
      <c r="J198" s="60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6" fitToHeight="2" orientation="landscape" r:id="rId1"/>
  <headerFooter alignWithMargins="0"/>
  <ignoredErrors>
    <ignoredError sqref="G9:H16 G21 H35:H36 H37:H42 H19:H26 H32 H30 H28:H29 H31 H33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topLeftCell="A4" zoomScale="60" workbookViewId="0">
      <selection activeCell="Q18" sqref="Q18"/>
    </sheetView>
  </sheetViews>
  <sheetFormatPr defaultRowHeight="18.75"/>
  <cols>
    <col min="1" max="1" width="60.7109375" style="2" customWidth="1"/>
    <col min="2" max="2" width="14.140625" style="22" customWidth="1"/>
    <col min="3" max="3" width="14.140625" style="28" customWidth="1"/>
    <col min="4" max="4" width="16.140625" style="22" customWidth="1"/>
    <col min="5" max="5" width="16.7109375" style="22" customWidth="1"/>
    <col min="6" max="6" width="15.140625" style="22" customWidth="1"/>
    <col min="7" max="7" width="16" style="22" customWidth="1"/>
    <col min="8" max="16384" width="9.140625" style="2"/>
  </cols>
  <sheetData>
    <row r="2" spans="1:7">
      <c r="A2" s="269" t="s">
        <v>211</v>
      </c>
      <c r="B2" s="269"/>
      <c r="C2" s="269"/>
      <c r="D2" s="269"/>
      <c r="E2" s="269"/>
      <c r="F2" s="269"/>
      <c r="G2" s="269"/>
    </row>
    <row r="3" spans="1:7">
      <c r="A3" s="24"/>
      <c r="B3" s="5"/>
      <c r="C3" s="5"/>
      <c r="D3" s="24"/>
      <c r="E3" s="24"/>
      <c r="F3" s="24"/>
      <c r="G3" s="5"/>
    </row>
    <row r="4" spans="1:7" ht="73.5" customHeight="1">
      <c r="A4" s="29" t="s">
        <v>99</v>
      </c>
      <c r="B4" s="30" t="s">
        <v>7</v>
      </c>
      <c r="C4" s="69" t="s">
        <v>283</v>
      </c>
      <c r="D4" s="69" t="s">
        <v>304</v>
      </c>
      <c r="E4" s="69" t="s">
        <v>305</v>
      </c>
      <c r="F4" s="30" t="s">
        <v>197</v>
      </c>
      <c r="G4" s="31" t="s">
        <v>214</v>
      </c>
    </row>
    <row r="5" spans="1:7" ht="25.5" customHeight="1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</row>
    <row r="6" spans="1:7" ht="26.25" customHeight="1">
      <c r="A6" s="284" t="s">
        <v>70</v>
      </c>
      <c r="B6" s="285"/>
      <c r="C6" s="285"/>
      <c r="D6" s="285"/>
      <c r="E6" s="285"/>
      <c r="F6" s="285"/>
      <c r="G6" s="286"/>
    </row>
    <row r="7" spans="1:7" ht="24.75" customHeight="1">
      <c r="A7" s="27" t="s">
        <v>202</v>
      </c>
      <c r="B7" s="13">
        <v>2050</v>
      </c>
      <c r="C7" s="14">
        <f>SUM(C8:C8)</f>
        <v>0</v>
      </c>
      <c r="D7" s="14">
        <f>SUM(D8:D8)</f>
        <v>0</v>
      </c>
      <c r="E7" s="14">
        <f>SUM(E8:E8)</f>
        <v>0</v>
      </c>
      <c r="F7" s="14">
        <f>E7-D7</f>
        <v>0</v>
      </c>
      <c r="G7" s="33" t="e">
        <f>(E7/D7)*100</f>
        <v>#DIV/0!</v>
      </c>
    </row>
    <row r="8" spans="1:7" ht="21.75" customHeight="1">
      <c r="A8" s="36"/>
      <c r="B8" s="37"/>
      <c r="C8" s="37"/>
      <c r="D8" s="38"/>
      <c r="E8" s="38"/>
      <c r="F8" s="34">
        <f t="shared" ref="F8:F23" si="0">E8-D8</f>
        <v>0</v>
      </c>
      <c r="G8" s="39" t="e">
        <f t="shared" ref="G8:G23" si="1">(E8/D8)*100</f>
        <v>#DIV/0!</v>
      </c>
    </row>
    <row r="9" spans="1:7" s="8" customFormat="1" ht="23.25" customHeight="1">
      <c r="A9" s="43" t="s">
        <v>201</v>
      </c>
      <c r="B9" s="44">
        <v>2060</v>
      </c>
      <c r="C9" s="38">
        <f>SUM(C10:C10)</f>
        <v>0</v>
      </c>
      <c r="D9" s="38">
        <f>SUM(D10:D10)</f>
        <v>0</v>
      </c>
      <c r="E9" s="38">
        <f t="shared" ref="E9" si="2">SUM(E10:E10)</f>
        <v>0</v>
      </c>
      <c r="F9" s="34">
        <f t="shared" si="0"/>
        <v>0</v>
      </c>
      <c r="G9" s="39" t="e">
        <f t="shared" si="1"/>
        <v>#DIV/0!</v>
      </c>
    </row>
    <row r="10" spans="1:7" s="8" customFormat="1" ht="23.25" customHeight="1">
      <c r="A10" s="41"/>
      <c r="B10" s="40"/>
      <c r="C10" s="40"/>
      <c r="D10" s="38"/>
      <c r="E10" s="38"/>
      <c r="F10" s="34">
        <f t="shared" si="0"/>
        <v>0</v>
      </c>
      <c r="G10" s="39" t="e">
        <f t="shared" si="1"/>
        <v>#DIV/0!</v>
      </c>
    </row>
    <row r="11" spans="1:7" s="8" customFormat="1" ht="29.25" customHeight="1">
      <c r="A11" s="287" t="s">
        <v>203</v>
      </c>
      <c r="B11" s="288"/>
      <c r="C11" s="288"/>
      <c r="D11" s="288"/>
      <c r="E11" s="288"/>
      <c r="F11" s="288"/>
      <c r="G11" s="289"/>
    </row>
    <row r="12" spans="1:7" s="8" customFormat="1" ht="42.75" customHeight="1">
      <c r="A12" s="45" t="s">
        <v>180</v>
      </c>
      <c r="B12" s="40"/>
      <c r="C12" s="40"/>
      <c r="D12" s="38"/>
      <c r="E12" s="38"/>
      <c r="F12" s="34"/>
      <c r="G12" s="38"/>
    </row>
    <row r="13" spans="1:7" s="8" customFormat="1" ht="27.75" customHeight="1">
      <c r="A13" s="46" t="s">
        <v>204</v>
      </c>
      <c r="B13" s="44">
        <v>2117</v>
      </c>
      <c r="C13" s="38">
        <f>SUM(C14:C14)</f>
        <v>0</v>
      </c>
      <c r="D13" s="38">
        <f>SUM(D14:D14)</f>
        <v>0</v>
      </c>
      <c r="E13" s="38">
        <f>SUM(E14:E14)</f>
        <v>0</v>
      </c>
      <c r="F13" s="38">
        <f t="shared" si="0"/>
        <v>0</v>
      </c>
      <c r="G13" s="39" t="e">
        <f t="shared" si="1"/>
        <v>#DIV/0!</v>
      </c>
    </row>
    <row r="14" spans="1:7" s="8" customFormat="1" ht="22.5" customHeight="1">
      <c r="A14" s="42"/>
      <c r="B14" s="40"/>
      <c r="C14" s="40"/>
      <c r="D14" s="34"/>
      <c r="E14" s="34"/>
      <c r="F14" s="34">
        <f t="shared" si="0"/>
        <v>0</v>
      </c>
      <c r="G14" s="39" t="e">
        <f t="shared" si="1"/>
        <v>#DIV/0!</v>
      </c>
    </row>
    <row r="15" spans="1:7" s="8" customFormat="1" ht="40.5" customHeight="1">
      <c r="A15" s="47" t="s">
        <v>175</v>
      </c>
      <c r="B15" s="40"/>
      <c r="C15" s="40"/>
      <c r="D15" s="34"/>
      <c r="E15" s="34"/>
      <c r="F15" s="34"/>
      <c r="G15" s="34"/>
    </row>
    <row r="16" spans="1:7" s="8" customFormat="1" ht="29.25" customHeight="1">
      <c r="A16" s="41" t="s">
        <v>204</v>
      </c>
      <c r="B16" s="44">
        <v>2128</v>
      </c>
      <c r="C16" s="38">
        <f>SUM(C17:C17)</f>
        <v>0</v>
      </c>
      <c r="D16" s="38">
        <f>SUM(D17:D17)</f>
        <v>0</v>
      </c>
      <c r="E16" s="38">
        <f>SUM(E17:E17)</f>
        <v>0</v>
      </c>
      <c r="F16" s="38">
        <f t="shared" si="0"/>
        <v>0</v>
      </c>
      <c r="G16" s="39" t="e">
        <f t="shared" si="1"/>
        <v>#DIV/0!</v>
      </c>
    </row>
    <row r="17" spans="1:8" s="8" customFormat="1" ht="23.25" customHeight="1">
      <c r="A17" s="41"/>
      <c r="B17" s="40"/>
      <c r="C17" s="40"/>
      <c r="D17" s="38"/>
      <c r="E17" s="38"/>
      <c r="F17" s="34">
        <f t="shared" si="0"/>
        <v>0</v>
      </c>
      <c r="G17" s="39" t="e">
        <f t="shared" si="1"/>
        <v>#DIV/0!</v>
      </c>
    </row>
    <row r="18" spans="1:8" s="8" customFormat="1" ht="37.5" customHeight="1">
      <c r="A18" s="45" t="s">
        <v>206</v>
      </c>
      <c r="B18" s="40"/>
      <c r="C18" s="40"/>
      <c r="D18" s="34"/>
      <c r="E18" s="34"/>
      <c r="F18" s="34"/>
      <c r="G18" s="35"/>
    </row>
    <row r="19" spans="1:8" s="8" customFormat="1" ht="38.25" customHeight="1">
      <c r="A19" s="48" t="s">
        <v>207</v>
      </c>
      <c r="B19" s="44">
        <v>2123</v>
      </c>
      <c r="C19" s="38">
        <f>SUM(C20:C20)</f>
        <v>0</v>
      </c>
      <c r="D19" s="38">
        <f>SUM(D20:D20)</f>
        <v>0</v>
      </c>
      <c r="E19" s="38">
        <f>SUM(E20:E20)</f>
        <v>0</v>
      </c>
      <c r="F19" s="38">
        <f t="shared" si="0"/>
        <v>0</v>
      </c>
      <c r="G19" s="39" t="e">
        <f t="shared" si="1"/>
        <v>#DIV/0!</v>
      </c>
    </row>
    <row r="20" spans="1:8" s="8" customFormat="1" ht="24.75" customHeight="1">
      <c r="A20" s="41"/>
      <c r="B20" s="40"/>
      <c r="C20" s="40"/>
      <c r="D20" s="38"/>
      <c r="E20" s="38"/>
      <c r="F20" s="38">
        <f t="shared" si="0"/>
        <v>0</v>
      </c>
      <c r="G20" s="39" t="e">
        <f t="shared" si="1"/>
        <v>#DIV/0!</v>
      </c>
    </row>
    <row r="21" spans="1:8" s="8" customFormat="1" ht="26.25" customHeight="1">
      <c r="A21" s="49" t="s">
        <v>208</v>
      </c>
      <c r="B21" s="40"/>
      <c r="C21" s="40"/>
      <c r="D21" s="38"/>
      <c r="E21" s="38"/>
      <c r="F21" s="34"/>
      <c r="G21" s="39"/>
    </row>
    <row r="22" spans="1:8" s="8" customFormat="1" ht="41.25" customHeight="1">
      <c r="A22" s="48" t="s">
        <v>209</v>
      </c>
      <c r="B22" s="44">
        <v>2142</v>
      </c>
      <c r="C22" s="38">
        <f>SUM(C23:C23)</f>
        <v>0</v>
      </c>
      <c r="D22" s="38">
        <f>SUM(D23:D23)</f>
        <v>0</v>
      </c>
      <c r="E22" s="38">
        <f>SUM(E23:E23)</f>
        <v>0</v>
      </c>
      <c r="F22" s="34">
        <f t="shared" si="0"/>
        <v>0</v>
      </c>
      <c r="G22" s="39" t="e">
        <f t="shared" si="1"/>
        <v>#DIV/0!</v>
      </c>
    </row>
    <row r="23" spans="1:8" s="8" customFormat="1" ht="28.5" customHeight="1">
      <c r="A23" s="41"/>
      <c r="B23" s="40"/>
      <c r="C23" s="40"/>
      <c r="D23" s="38"/>
      <c r="E23" s="38"/>
      <c r="F23" s="34">
        <f t="shared" si="0"/>
        <v>0</v>
      </c>
      <c r="G23" s="39" t="e">
        <f t="shared" si="1"/>
        <v>#DIV/0!</v>
      </c>
    </row>
    <row r="24" spans="1:8">
      <c r="A24" s="15"/>
      <c r="B24" s="16"/>
      <c r="C24" s="16"/>
      <c r="D24" s="17"/>
      <c r="E24" s="18"/>
      <c r="F24" s="18"/>
      <c r="G24" s="18"/>
    </row>
    <row r="25" spans="1:8" ht="24.75" customHeight="1">
      <c r="A25" s="9" t="s">
        <v>176</v>
      </c>
      <c r="B25" s="6"/>
      <c r="C25" s="6"/>
      <c r="D25" s="21" t="s">
        <v>57</v>
      </c>
      <c r="E25" s="21"/>
      <c r="F25" s="282" t="s">
        <v>186</v>
      </c>
      <c r="G25" s="282"/>
      <c r="H25" s="23"/>
    </row>
    <row r="26" spans="1:8">
      <c r="A26" s="25" t="s">
        <v>178</v>
      </c>
      <c r="B26" s="26"/>
      <c r="C26" s="32"/>
      <c r="D26" s="26" t="s">
        <v>183</v>
      </c>
      <c r="E26" s="26"/>
      <c r="F26" s="283" t="s">
        <v>113</v>
      </c>
      <c r="G26" s="283"/>
      <c r="H26" s="7"/>
    </row>
    <row r="27" spans="1:8">
      <c r="A27" s="15"/>
      <c r="B27" s="16"/>
      <c r="C27" s="16"/>
      <c r="D27" s="17"/>
      <c r="E27" s="18"/>
      <c r="F27" s="18"/>
      <c r="G27" s="18"/>
    </row>
    <row r="28" spans="1:8">
      <c r="A28" s="15"/>
      <c r="B28" s="16"/>
      <c r="C28" s="16"/>
      <c r="D28" s="17"/>
      <c r="E28" s="18"/>
      <c r="F28" s="18"/>
      <c r="G28" s="18"/>
    </row>
    <row r="29" spans="1:8">
      <c r="A29" s="15"/>
      <c r="B29" s="16"/>
      <c r="C29" s="16"/>
      <c r="D29" s="17"/>
      <c r="E29" s="18"/>
      <c r="F29" s="18"/>
      <c r="G29" s="18"/>
    </row>
    <row r="30" spans="1:8">
      <c r="A30" s="15"/>
      <c r="B30" s="16"/>
      <c r="C30" s="16"/>
      <c r="D30" s="17"/>
      <c r="E30" s="18"/>
      <c r="F30" s="18"/>
      <c r="G30" s="18"/>
    </row>
    <row r="31" spans="1:8">
      <c r="A31" s="15"/>
      <c r="B31" s="16"/>
      <c r="C31" s="16"/>
      <c r="D31" s="17"/>
      <c r="E31" s="18"/>
      <c r="F31" s="18"/>
      <c r="G31" s="18"/>
    </row>
    <row r="32" spans="1:8">
      <c r="A32" s="15"/>
      <c r="B32" s="16"/>
      <c r="C32" s="16"/>
      <c r="D32" s="17"/>
      <c r="E32" s="18"/>
      <c r="F32" s="18"/>
      <c r="G32" s="18"/>
    </row>
    <row r="33" spans="1:7">
      <c r="A33" s="15"/>
      <c r="B33" s="16"/>
      <c r="C33" s="16"/>
      <c r="D33" s="17"/>
      <c r="E33" s="18"/>
      <c r="F33" s="18"/>
      <c r="G33" s="18"/>
    </row>
    <row r="34" spans="1:7">
      <c r="A34" s="15"/>
      <c r="B34" s="16"/>
      <c r="C34" s="16"/>
      <c r="D34" s="17"/>
      <c r="E34" s="18"/>
      <c r="F34" s="18"/>
      <c r="G34" s="18"/>
    </row>
    <row r="35" spans="1:7">
      <c r="A35" s="15"/>
      <c r="B35" s="16"/>
      <c r="C35" s="16"/>
      <c r="D35" s="17"/>
      <c r="E35" s="18"/>
      <c r="F35" s="18"/>
      <c r="G35" s="18"/>
    </row>
    <row r="36" spans="1:7">
      <c r="A36" s="15"/>
      <c r="B36" s="16"/>
      <c r="C36" s="16"/>
      <c r="D36" s="17"/>
      <c r="E36" s="18"/>
      <c r="F36" s="18"/>
      <c r="G36" s="18"/>
    </row>
    <row r="37" spans="1:7">
      <c r="A37" s="15"/>
      <c r="B37" s="16"/>
      <c r="C37" s="16"/>
      <c r="D37" s="17"/>
      <c r="E37" s="18"/>
      <c r="F37" s="18"/>
      <c r="G37" s="18"/>
    </row>
    <row r="38" spans="1:7">
      <c r="A38" s="15"/>
      <c r="B38" s="16"/>
      <c r="C38" s="16"/>
      <c r="D38" s="17"/>
      <c r="E38" s="18"/>
      <c r="F38" s="18"/>
      <c r="G38" s="18"/>
    </row>
    <row r="39" spans="1:7">
      <c r="A39" s="15"/>
      <c r="B39" s="16"/>
      <c r="C39" s="16"/>
      <c r="D39" s="17"/>
      <c r="E39" s="18"/>
      <c r="F39" s="18"/>
      <c r="G39" s="18"/>
    </row>
    <row r="40" spans="1:7">
      <c r="A40" s="15"/>
      <c r="B40" s="16"/>
      <c r="C40" s="16"/>
      <c r="D40" s="17"/>
      <c r="E40" s="18"/>
      <c r="F40" s="18"/>
      <c r="G40" s="18"/>
    </row>
    <row r="41" spans="1:7">
      <c r="A41" s="15"/>
      <c r="B41" s="16"/>
      <c r="C41" s="16"/>
      <c r="D41" s="17"/>
      <c r="E41" s="18"/>
      <c r="F41" s="18"/>
      <c r="G41" s="18"/>
    </row>
    <row r="42" spans="1:7">
      <c r="A42" s="15"/>
      <c r="B42" s="16"/>
      <c r="C42" s="16"/>
      <c r="D42" s="17"/>
      <c r="E42" s="18"/>
      <c r="F42" s="18"/>
      <c r="G42" s="18"/>
    </row>
    <row r="43" spans="1:7">
      <c r="A43" s="15"/>
      <c r="B43" s="16"/>
      <c r="C43" s="16"/>
      <c r="D43" s="17"/>
      <c r="E43" s="18"/>
      <c r="F43" s="18"/>
      <c r="G43" s="18"/>
    </row>
    <row r="44" spans="1:7">
      <c r="A44" s="15"/>
      <c r="B44" s="16"/>
      <c r="C44" s="16"/>
      <c r="D44" s="17"/>
      <c r="E44" s="18"/>
      <c r="F44" s="18"/>
      <c r="G44" s="18"/>
    </row>
    <row r="45" spans="1:7">
      <c r="A45" s="15"/>
      <c r="B45" s="16"/>
      <c r="C45" s="16"/>
      <c r="D45" s="17"/>
      <c r="E45" s="18"/>
      <c r="F45" s="18"/>
      <c r="G45" s="18"/>
    </row>
    <row r="46" spans="1:7">
      <c r="A46" s="15"/>
      <c r="B46" s="16"/>
      <c r="C46" s="16"/>
      <c r="D46" s="17"/>
      <c r="E46" s="18"/>
      <c r="F46" s="18"/>
      <c r="G46" s="18"/>
    </row>
    <row r="47" spans="1:7">
      <c r="A47" s="15"/>
      <c r="B47" s="16"/>
      <c r="C47" s="16"/>
      <c r="D47" s="17"/>
      <c r="E47" s="18"/>
      <c r="F47" s="18"/>
      <c r="G47" s="18"/>
    </row>
    <row r="48" spans="1:7">
      <c r="A48" s="15"/>
      <c r="B48" s="16"/>
      <c r="C48" s="16"/>
      <c r="D48" s="17"/>
      <c r="E48" s="18"/>
      <c r="F48" s="18"/>
      <c r="G48" s="18"/>
    </row>
    <row r="49" spans="1:7">
      <c r="A49" s="15"/>
      <c r="B49" s="16"/>
      <c r="C49" s="16"/>
      <c r="D49" s="17"/>
      <c r="E49" s="18"/>
      <c r="F49" s="18"/>
      <c r="G49" s="18"/>
    </row>
    <row r="50" spans="1:7">
      <c r="A50" s="15"/>
      <c r="B50" s="16"/>
      <c r="C50" s="16"/>
      <c r="D50" s="17"/>
      <c r="E50" s="18"/>
      <c r="F50" s="18"/>
      <c r="G50" s="18"/>
    </row>
    <row r="51" spans="1:7">
      <c r="A51" s="15"/>
      <c r="B51" s="16"/>
      <c r="C51" s="16"/>
      <c r="D51" s="17"/>
      <c r="E51" s="18"/>
      <c r="F51" s="18"/>
      <c r="G51" s="18"/>
    </row>
    <row r="52" spans="1:7">
      <c r="A52" s="15"/>
      <c r="B52" s="16"/>
      <c r="C52" s="16"/>
      <c r="D52" s="17"/>
      <c r="E52" s="18"/>
      <c r="F52" s="18"/>
      <c r="G52" s="18"/>
    </row>
    <row r="53" spans="1:7">
      <c r="A53" s="15"/>
      <c r="B53" s="16"/>
      <c r="C53" s="16"/>
      <c r="D53" s="17"/>
      <c r="E53" s="18"/>
      <c r="F53" s="18"/>
      <c r="G53" s="18"/>
    </row>
    <row r="54" spans="1:7">
      <c r="A54" s="15"/>
      <c r="B54" s="16"/>
      <c r="C54" s="16"/>
      <c r="D54" s="17"/>
      <c r="E54" s="18"/>
      <c r="F54" s="18"/>
      <c r="G54" s="18"/>
    </row>
    <row r="55" spans="1:7">
      <c r="A55" s="15"/>
      <c r="B55" s="16"/>
      <c r="C55" s="16"/>
      <c r="D55" s="17"/>
      <c r="E55" s="18"/>
      <c r="F55" s="18"/>
      <c r="G55" s="18"/>
    </row>
    <row r="56" spans="1:7">
      <c r="A56" s="15"/>
      <c r="B56" s="16"/>
      <c r="C56" s="16"/>
      <c r="D56" s="17"/>
      <c r="E56" s="18"/>
      <c r="F56" s="18"/>
      <c r="G56" s="18"/>
    </row>
    <row r="57" spans="1:7">
      <c r="A57" s="15"/>
      <c r="B57" s="16"/>
      <c r="C57" s="16"/>
      <c r="D57" s="17"/>
      <c r="E57" s="18"/>
      <c r="F57" s="18"/>
      <c r="G57" s="18"/>
    </row>
    <row r="58" spans="1:7">
      <c r="A58" s="15"/>
      <c r="D58" s="19"/>
      <c r="E58" s="20"/>
      <c r="F58" s="20"/>
      <c r="G58" s="20"/>
    </row>
    <row r="59" spans="1:7">
      <c r="A59" s="3"/>
      <c r="D59" s="19"/>
      <c r="E59" s="20"/>
      <c r="F59" s="20"/>
      <c r="G59" s="20"/>
    </row>
    <row r="60" spans="1:7">
      <c r="A60" s="3"/>
      <c r="D60" s="19"/>
      <c r="E60" s="20"/>
      <c r="F60" s="20"/>
      <c r="G60" s="20"/>
    </row>
    <row r="61" spans="1:7">
      <c r="A61" s="3"/>
      <c r="D61" s="19"/>
      <c r="E61" s="20"/>
      <c r="F61" s="20"/>
      <c r="G61" s="20"/>
    </row>
    <row r="62" spans="1:7">
      <c r="A62" s="3"/>
      <c r="D62" s="19"/>
      <c r="E62" s="20"/>
      <c r="F62" s="20"/>
      <c r="G62" s="20"/>
    </row>
    <row r="63" spans="1:7">
      <c r="A63" s="3"/>
      <c r="D63" s="19"/>
      <c r="E63" s="20"/>
      <c r="F63" s="20"/>
      <c r="G63" s="20"/>
    </row>
    <row r="64" spans="1:7">
      <c r="A64" s="3"/>
      <c r="D64" s="19"/>
      <c r="E64" s="20"/>
      <c r="F64" s="20"/>
      <c r="G64" s="20"/>
    </row>
    <row r="65" spans="1:7">
      <c r="A65" s="3"/>
      <c r="D65" s="19"/>
      <c r="E65" s="20"/>
      <c r="F65" s="20"/>
      <c r="G65" s="20"/>
    </row>
    <row r="66" spans="1:7">
      <c r="A66" s="3"/>
      <c r="D66" s="19"/>
      <c r="E66" s="20"/>
      <c r="F66" s="20"/>
      <c r="G66" s="20"/>
    </row>
    <row r="67" spans="1:7">
      <c r="A67" s="3"/>
      <c r="D67" s="19"/>
      <c r="E67" s="20"/>
      <c r="F67" s="20"/>
      <c r="G67" s="20"/>
    </row>
    <row r="68" spans="1:7">
      <c r="A68" s="3"/>
      <c r="D68" s="19"/>
      <c r="E68" s="20"/>
      <c r="F68" s="20"/>
      <c r="G68" s="20"/>
    </row>
    <row r="69" spans="1:7">
      <c r="A69" s="3"/>
      <c r="D69" s="19"/>
      <c r="E69" s="20"/>
      <c r="F69" s="20"/>
      <c r="G69" s="20"/>
    </row>
    <row r="70" spans="1:7">
      <c r="A70" s="3"/>
      <c r="D70" s="19"/>
      <c r="E70" s="20"/>
      <c r="F70" s="20"/>
      <c r="G70" s="20"/>
    </row>
    <row r="71" spans="1:7">
      <c r="A71" s="3"/>
      <c r="D71" s="19"/>
      <c r="E71" s="20"/>
      <c r="F71" s="20"/>
      <c r="G71" s="20"/>
    </row>
    <row r="72" spans="1:7">
      <c r="A72" s="3"/>
      <c r="D72" s="19"/>
      <c r="E72" s="20"/>
      <c r="F72" s="20"/>
      <c r="G72" s="20"/>
    </row>
    <row r="73" spans="1:7">
      <c r="A73" s="3"/>
      <c r="D73" s="19"/>
      <c r="E73" s="20"/>
      <c r="F73" s="20"/>
      <c r="G73" s="20"/>
    </row>
    <row r="74" spans="1:7">
      <c r="A74" s="3"/>
      <c r="D74" s="19"/>
      <c r="E74" s="20"/>
      <c r="F74" s="20"/>
      <c r="G74" s="20"/>
    </row>
    <row r="75" spans="1:7">
      <c r="A75" s="3"/>
      <c r="D75" s="19"/>
      <c r="E75" s="20"/>
      <c r="F75" s="20"/>
      <c r="G75" s="20"/>
    </row>
    <row r="76" spans="1:7">
      <c r="A76" s="3"/>
      <c r="D76" s="19"/>
      <c r="E76" s="20"/>
      <c r="F76" s="20"/>
      <c r="G76" s="20"/>
    </row>
    <row r="77" spans="1:7">
      <c r="A77" s="3"/>
      <c r="D77" s="19"/>
      <c r="E77" s="20"/>
      <c r="F77" s="20"/>
      <c r="G77" s="20"/>
    </row>
    <row r="78" spans="1:7">
      <c r="A78" s="3"/>
      <c r="D78" s="19"/>
      <c r="E78" s="20"/>
      <c r="F78" s="20"/>
      <c r="G78" s="20"/>
    </row>
    <row r="79" spans="1:7">
      <c r="A79" s="3"/>
      <c r="D79" s="19"/>
      <c r="E79" s="20"/>
      <c r="F79" s="20"/>
      <c r="G79" s="20"/>
    </row>
    <row r="80" spans="1:7">
      <c r="A80" s="3"/>
      <c r="D80" s="19"/>
      <c r="E80" s="20"/>
      <c r="F80" s="20"/>
      <c r="G80" s="20"/>
    </row>
    <row r="81" spans="1:1">
      <c r="A81" s="3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3"/>
  <sheetViews>
    <sheetView view="pageBreakPreview" zoomScale="55" zoomScaleNormal="75" zoomScaleSheetLayoutView="55" workbookViewId="0">
      <selection activeCell="K13" sqref="K13:L13"/>
    </sheetView>
  </sheetViews>
  <sheetFormatPr defaultRowHeight="18.75"/>
  <cols>
    <col min="1" max="1" width="65.5703125" style="2" customWidth="1"/>
    <col min="2" max="2" width="12.7109375" style="239" customWidth="1"/>
    <col min="3" max="7" width="25.7109375" style="239" customWidth="1"/>
    <col min="8" max="8" width="21.140625" style="239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0" t="s">
        <v>170</v>
      </c>
    </row>
    <row r="2" spans="1:9" ht="39" customHeight="1">
      <c r="A2" s="292" t="s">
        <v>80</v>
      </c>
      <c r="B2" s="292"/>
      <c r="C2" s="292"/>
      <c r="D2" s="292"/>
      <c r="E2" s="292"/>
      <c r="F2" s="292"/>
      <c r="G2" s="292"/>
      <c r="H2" s="292"/>
    </row>
    <row r="3" spans="1:9" ht="30" customHeight="1">
      <c r="A3" s="294" t="s">
        <v>187</v>
      </c>
      <c r="B3" s="294"/>
      <c r="C3" s="294"/>
      <c r="D3" s="294"/>
      <c r="E3" s="294"/>
      <c r="F3" s="294"/>
      <c r="G3" s="294"/>
      <c r="H3" s="294"/>
    </row>
    <row r="4" spans="1:9" ht="58.5" customHeight="1">
      <c r="A4" s="290" t="s">
        <v>99</v>
      </c>
      <c r="B4" s="293" t="s">
        <v>7</v>
      </c>
      <c r="C4" s="295" t="s">
        <v>162</v>
      </c>
      <c r="D4" s="295"/>
      <c r="E4" s="296" t="s">
        <v>303</v>
      </c>
      <c r="F4" s="296"/>
      <c r="G4" s="296"/>
      <c r="H4" s="296"/>
    </row>
    <row r="5" spans="1:9" ht="68.25" customHeight="1">
      <c r="A5" s="291"/>
      <c r="B5" s="293"/>
      <c r="C5" s="246" t="s">
        <v>282</v>
      </c>
      <c r="D5" s="246" t="s">
        <v>302</v>
      </c>
      <c r="E5" s="246" t="s">
        <v>93</v>
      </c>
      <c r="F5" s="246" t="s">
        <v>89</v>
      </c>
      <c r="G5" s="54" t="s">
        <v>96</v>
      </c>
      <c r="H5" s="54" t="s">
        <v>97</v>
      </c>
    </row>
    <row r="6" spans="1:9" ht="33.75" customHeight="1">
      <c r="A6" s="11">
        <v>1</v>
      </c>
      <c r="B6" s="245">
        <v>2</v>
      </c>
      <c r="C6" s="11">
        <v>3</v>
      </c>
      <c r="D6" s="245">
        <v>4</v>
      </c>
      <c r="E6" s="11">
        <v>5</v>
      </c>
      <c r="F6" s="245">
        <v>6</v>
      </c>
      <c r="G6" s="11">
        <v>7</v>
      </c>
      <c r="H6" s="245">
        <v>8</v>
      </c>
    </row>
    <row r="7" spans="1:9" s="8" customFormat="1" ht="71.25" customHeight="1">
      <c r="A7" s="414" t="s">
        <v>49</v>
      </c>
      <c r="B7" s="415">
        <v>4000</v>
      </c>
      <c r="C7" s="416">
        <f>SUM(C8:C13)</f>
        <v>483</v>
      </c>
      <c r="D7" s="416">
        <f>SUM(D8:D13)</f>
        <v>134</v>
      </c>
      <c r="E7" s="417">
        <f>SUM(E8:E13)</f>
        <v>50</v>
      </c>
      <c r="F7" s="416">
        <f>SUM(F8:F13)</f>
        <v>134</v>
      </c>
      <c r="G7" s="416">
        <f>F7-E7</f>
        <v>84</v>
      </c>
      <c r="H7" s="418">
        <f>(F7/E7)*100</f>
        <v>268</v>
      </c>
    </row>
    <row r="8" spans="1:9" ht="62.25" customHeight="1">
      <c r="A8" s="419" t="s">
        <v>0</v>
      </c>
      <c r="B8" s="420" t="s">
        <v>82</v>
      </c>
      <c r="C8" s="191">
        <v>0</v>
      </c>
      <c r="D8" s="191">
        <v>0</v>
      </c>
      <c r="E8" s="192">
        <v>0</v>
      </c>
      <c r="F8" s="191">
        <v>0</v>
      </c>
      <c r="G8" s="191">
        <f t="shared" ref="G8:G13" si="0">F8-E8</f>
        <v>0</v>
      </c>
      <c r="H8" s="421" t="e">
        <f t="shared" ref="H8:H13" si="1">(F8/E8)*100</f>
        <v>#DIV/0!</v>
      </c>
    </row>
    <row r="9" spans="1:9" ht="57.75" customHeight="1">
      <c r="A9" s="419" t="s">
        <v>1</v>
      </c>
      <c r="B9" s="420">
        <v>4020</v>
      </c>
      <c r="C9" s="191">
        <v>386</v>
      </c>
      <c r="D9" s="191">
        <v>100</v>
      </c>
      <c r="E9" s="192">
        <v>0</v>
      </c>
      <c r="F9" s="191">
        <v>100</v>
      </c>
      <c r="G9" s="191">
        <f t="shared" si="0"/>
        <v>100</v>
      </c>
      <c r="H9" s="421" t="e">
        <f t="shared" si="1"/>
        <v>#DIV/0!</v>
      </c>
    </row>
    <row r="10" spans="1:9" ht="70.5" customHeight="1">
      <c r="A10" s="419" t="s">
        <v>15</v>
      </c>
      <c r="B10" s="420">
        <v>4030</v>
      </c>
      <c r="C10" s="191">
        <v>32</v>
      </c>
      <c r="D10" s="191">
        <v>34</v>
      </c>
      <c r="E10" s="192">
        <v>50</v>
      </c>
      <c r="F10" s="191">
        <v>34</v>
      </c>
      <c r="G10" s="191">
        <f t="shared" si="0"/>
        <v>-16</v>
      </c>
      <c r="H10" s="191">
        <f t="shared" si="1"/>
        <v>68</v>
      </c>
    </row>
    <row r="11" spans="1:9" ht="59.25" customHeight="1">
      <c r="A11" s="419" t="s">
        <v>2</v>
      </c>
      <c r="B11" s="420">
        <v>4040</v>
      </c>
      <c r="C11" s="191">
        <v>0</v>
      </c>
      <c r="D11" s="191">
        <v>0</v>
      </c>
      <c r="E11" s="192">
        <v>0</v>
      </c>
      <c r="F11" s="191">
        <v>0</v>
      </c>
      <c r="G11" s="191">
        <f t="shared" si="0"/>
        <v>0</v>
      </c>
      <c r="H11" s="421" t="e">
        <f t="shared" si="1"/>
        <v>#DIV/0!</v>
      </c>
    </row>
    <row r="12" spans="1:9" ht="70.5" customHeight="1">
      <c r="A12" s="419" t="s">
        <v>41</v>
      </c>
      <c r="B12" s="420">
        <v>4050</v>
      </c>
      <c r="C12" s="191">
        <v>65</v>
      </c>
      <c r="D12" s="191">
        <v>0</v>
      </c>
      <c r="E12" s="192">
        <v>0</v>
      </c>
      <c r="F12" s="191">
        <v>0</v>
      </c>
      <c r="G12" s="191">
        <f t="shared" si="0"/>
        <v>0</v>
      </c>
      <c r="H12" s="421" t="e">
        <f t="shared" si="1"/>
        <v>#DIV/0!</v>
      </c>
    </row>
    <row r="13" spans="1:9" ht="59.25" customHeight="1">
      <c r="A13" s="419" t="s">
        <v>122</v>
      </c>
      <c r="B13" s="420">
        <v>4060</v>
      </c>
      <c r="C13" s="191">
        <v>0</v>
      </c>
      <c r="D13" s="191">
        <v>0</v>
      </c>
      <c r="E13" s="192">
        <v>0</v>
      </c>
      <c r="F13" s="191">
        <v>0</v>
      </c>
      <c r="G13" s="191">
        <f t="shared" si="0"/>
        <v>0</v>
      </c>
      <c r="H13" s="421" t="e">
        <f t="shared" si="1"/>
        <v>#DIV/0!</v>
      </c>
    </row>
    <row r="14" spans="1:9" ht="20.25">
      <c r="A14" s="193"/>
      <c r="B14" s="193"/>
      <c r="C14" s="193"/>
      <c r="D14" s="193"/>
      <c r="E14" s="193"/>
      <c r="F14" s="193"/>
      <c r="G14" s="193"/>
      <c r="H14" s="193"/>
    </row>
    <row r="15" spans="1:9" s="1" customFormat="1" ht="19.5" customHeight="1">
      <c r="A15" s="422"/>
      <c r="B15" s="194"/>
      <c r="C15" s="194"/>
      <c r="D15" s="194"/>
      <c r="E15" s="194"/>
      <c r="F15" s="194"/>
      <c r="G15" s="194"/>
      <c r="H15" s="194"/>
      <c r="I15" s="2"/>
    </row>
    <row r="16" spans="1:9" ht="42" customHeight="1">
      <c r="A16" s="213" t="s">
        <v>323</v>
      </c>
      <c r="B16" s="214"/>
      <c r="C16" s="297" t="s">
        <v>87</v>
      </c>
      <c r="D16" s="297"/>
      <c r="E16" s="195"/>
      <c r="F16" s="298" t="s">
        <v>326</v>
      </c>
      <c r="G16" s="299"/>
      <c r="H16" s="193"/>
    </row>
    <row r="17" spans="1:7" s="1" customFormat="1" ht="27.75" customHeight="1">
      <c r="A17" s="239" t="s">
        <v>45</v>
      </c>
      <c r="B17" s="2"/>
      <c r="C17" s="270" t="s">
        <v>46</v>
      </c>
      <c r="D17" s="270"/>
      <c r="E17" s="2"/>
      <c r="F17" s="268" t="s">
        <v>113</v>
      </c>
      <c r="G17" s="268"/>
    </row>
    <row r="18" spans="1:7">
      <c r="A18" s="4"/>
    </row>
    <row r="19" spans="1:7">
      <c r="A19" s="4"/>
    </row>
    <row r="20" spans="1:7">
      <c r="A20" s="4"/>
    </row>
    <row r="21" spans="1:7">
      <c r="A21" s="4"/>
    </row>
    <row r="22" spans="1:7">
      <c r="A22" s="4"/>
    </row>
    <row r="23" spans="1:7">
      <c r="A23" s="4"/>
    </row>
    <row r="24" spans="1:7">
      <c r="A24" s="4"/>
    </row>
    <row r="25" spans="1:7">
      <c r="A25" s="4"/>
    </row>
    <row r="26" spans="1:7">
      <c r="A26" s="4"/>
    </row>
    <row r="27" spans="1:7">
      <c r="A27" s="4"/>
    </row>
    <row r="28" spans="1:7">
      <c r="A28" s="4"/>
    </row>
    <row r="29" spans="1:7">
      <c r="A29" s="4"/>
    </row>
    <row r="30" spans="1:7">
      <c r="A30" s="4"/>
    </row>
    <row r="31" spans="1:7">
      <c r="A31" s="4"/>
    </row>
    <row r="32" spans="1:7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G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51"/>
  <sheetViews>
    <sheetView view="pageBreakPreview" zoomScale="60" workbookViewId="0">
      <selection activeCell="L14" sqref="L14"/>
    </sheetView>
  </sheetViews>
  <sheetFormatPr defaultRowHeight="18.75"/>
  <cols>
    <col min="1" max="1" width="70.28515625" style="103" customWidth="1"/>
    <col min="2" max="2" width="13.85546875" style="240" customWidth="1"/>
    <col min="3" max="3" width="19.85546875" style="240" customWidth="1"/>
    <col min="4" max="4" width="21.28515625" style="240" customWidth="1"/>
    <col min="5" max="5" width="23.42578125" style="240" customWidth="1"/>
    <col min="6" max="6" width="22.28515625" style="240" customWidth="1"/>
    <col min="7" max="7" width="24.140625" style="240" customWidth="1"/>
    <col min="8" max="16384" width="9.140625" style="103"/>
  </cols>
  <sheetData>
    <row r="2" spans="1:12" ht="33.75" customHeight="1">
      <c r="A2" s="302" t="s">
        <v>212</v>
      </c>
      <c r="B2" s="302"/>
      <c r="C2" s="302"/>
      <c r="D2" s="302"/>
      <c r="E2" s="302"/>
      <c r="F2" s="302"/>
      <c r="G2" s="302"/>
    </row>
    <row r="3" spans="1:12" ht="28.5" customHeight="1">
      <c r="A3" s="258"/>
      <c r="B3" s="53"/>
      <c r="C3" s="53"/>
      <c r="D3" s="258"/>
      <c r="E3" s="258"/>
      <c r="F3" s="258"/>
      <c r="G3" s="53"/>
    </row>
    <row r="4" spans="1:12" ht="62.25" customHeight="1">
      <c r="A4" s="257" t="s">
        <v>99</v>
      </c>
      <c r="B4" s="64" t="s">
        <v>7</v>
      </c>
      <c r="C4" s="64" t="s">
        <v>283</v>
      </c>
      <c r="D4" s="64" t="s">
        <v>306</v>
      </c>
      <c r="E4" s="64" t="s">
        <v>305</v>
      </c>
      <c r="F4" s="64" t="s">
        <v>197</v>
      </c>
      <c r="G4" s="423" t="s">
        <v>214</v>
      </c>
    </row>
    <row r="5" spans="1:12" ht="23.25" customHeight="1">
      <c r="A5" s="82">
        <v>1</v>
      </c>
      <c r="B5" s="244">
        <v>2</v>
      </c>
      <c r="C5" s="244">
        <v>3</v>
      </c>
      <c r="D5" s="244">
        <v>4</v>
      </c>
      <c r="E5" s="244">
        <v>5</v>
      </c>
      <c r="F5" s="244">
        <v>6</v>
      </c>
      <c r="G5" s="244">
        <v>7</v>
      </c>
    </row>
    <row r="6" spans="1:12" ht="39" customHeight="1">
      <c r="A6" s="424" t="s">
        <v>49</v>
      </c>
      <c r="B6" s="425">
        <v>4000</v>
      </c>
      <c r="C6" s="185">
        <f>C7+C8+C12+C25+C26+C28</f>
        <v>483</v>
      </c>
      <c r="D6" s="185">
        <f>D7+D8+D12+D26+D28</f>
        <v>50</v>
      </c>
      <c r="E6" s="185">
        <f>E7+E8+E12+E25+E26+E28</f>
        <v>134</v>
      </c>
      <c r="F6" s="199">
        <f>E6-D6</f>
        <v>84</v>
      </c>
      <c r="G6" s="199">
        <f>(E6/D6)*100</f>
        <v>268</v>
      </c>
    </row>
    <row r="7" spans="1:12" ht="33" hidden="1" customHeight="1">
      <c r="A7" s="426" t="s">
        <v>0</v>
      </c>
      <c r="B7" s="427">
        <v>4010</v>
      </c>
      <c r="C7" s="196">
        <v>0</v>
      </c>
      <c r="D7" s="197">
        <v>0</v>
      </c>
      <c r="E7" s="196">
        <v>0</v>
      </c>
      <c r="F7" s="199">
        <f t="shared" ref="F7:F28" si="0">E7-D7</f>
        <v>0</v>
      </c>
      <c r="G7" s="428" t="e">
        <f t="shared" ref="G7:G28" si="1">(E7/D7)*100</f>
        <v>#DIV/0!</v>
      </c>
    </row>
    <row r="8" spans="1:12" ht="24" customHeight="1">
      <c r="A8" s="426" t="s">
        <v>1</v>
      </c>
      <c r="B8" s="429">
        <v>4020</v>
      </c>
      <c r="C8" s="168">
        <f>SUM(C9:C11)</f>
        <v>386</v>
      </c>
      <c r="D8" s="168">
        <f>SUM(D9:D11)</f>
        <v>0</v>
      </c>
      <c r="E8" s="168">
        <f>SUM(E9:E11)</f>
        <v>100</v>
      </c>
      <c r="F8" s="196">
        <f t="shared" ref="F8" si="2">E8-D8</f>
        <v>100</v>
      </c>
      <c r="G8" s="444" t="e">
        <f t="shared" ref="G8:G11" si="3">(E8/D8)*100</f>
        <v>#DIV/0!</v>
      </c>
    </row>
    <row r="9" spans="1:12" ht="21.75" customHeight="1">
      <c r="A9" s="430" t="s">
        <v>332</v>
      </c>
      <c r="B9" s="431"/>
      <c r="C9" s="215">
        <v>100</v>
      </c>
      <c r="D9" s="216">
        <v>0</v>
      </c>
      <c r="E9" s="215">
        <v>100</v>
      </c>
      <c r="F9" s="432">
        <f t="shared" ref="F9" si="4">E9-D9</f>
        <v>100</v>
      </c>
      <c r="G9" s="428" t="e">
        <f t="shared" ref="G9" si="5">(E9/D9)*100</f>
        <v>#DIV/0!</v>
      </c>
    </row>
    <row r="10" spans="1:12" ht="21.75" customHeight="1">
      <c r="A10" s="430" t="s">
        <v>285</v>
      </c>
      <c r="B10" s="431"/>
      <c r="C10" s="215">
        <v>216</v>
      </c>
      <c r="D10" s="216">
        <v>0</v>
      </c>
      <c r="E10" s="215">
        <v>0</v>
      </c>
      <c r="F10" s="432">
        <f t="shared" ref="F10" si="6">E10-D10</f>
        <v>0</v>
      </c>
      <c r="G10" s="428" t="e">
        <f t="shared" ref="G10" si="7">(E10/D10)*100</f>
        <v>#DIV/0!</v>
      </c>
    </row>
    <row r="11" spans="1:12" ht="21.75" customHeight="1">
      <c r="A11" s="433" t="s">
        <v>275</v>
      </c>
      <c r="B11" s="244"/>
      <c r="C11" s="106">
        <v>70</v>
      </c>
      <c r="D11" s="105">
        <v>0</v>
      </c>
      <c r="E11" s="106">
        <v>0</v>
      </c>
      <c r="F11" s="432">
        <f t="shared" si="0"/>
        <v>0</v>
      </c>
      <c r="G11" s="428" t="e">
        <f t="shared" si="3"/>
        <v>#DIV/0!</v>
      </c>
    </row>
    <row r="12" spans="1:12" s="55" customFormat="1" ht="38.25" customHeight="1">
      <c r="A12" s="426" t="s">
        <v>15</v>
      </c>
      <c r="B12" s="429">
        <v>4030</v>
      </c>
      <c r="C12" s="198">
        <f>SUM(C13:C24)</f>
        <v>32</v>
      </c>
      <c r="D12" s="198">
        <f>D13</f>
        <v>50</v>
      </c>
      <c r="E12" s="198">
        <f>SUM(E13:E24)</f>
        <v>34</v>
      </c>
      <c r="F12" s="196">
        <f t="shared" si="0"/>
        <v>-16</v>
      </c>
      <c r="G12" s="196">
        <f t="shared" si="1"/>
        <v>68</v>
      </c>
    </row>
    <row r="13" spans="1:12" s="55" customFormat="1" ht="23.25" customHeight="1">
      <c r="A13" s="434" t="s">
        <v>236</v>
      </c>
      <c r="B13" s="435"/>
      <c r="C13" s="115">
        <v>0</v>
      </c>
      <c r="D13" s="106">
        <v>50</v>
      </c>
      <c r="E13" s="115">
        <v>0</v>
      </c>
      <c r="F13" s="432">
        <f t="shared" si="0"/>
        <v>-50</v>
      </c>
      <c r="G13" s="436">
        <f t="shared" si="1"/>
        <v>0</v>
      </c>
      <c r="L13" s="116"/>
    </row>
    <row r="14" spans="1:12" s="55" customFormat="1" ht="21" customHeight="1">
      <c r="A14" s="114" t="s">
        <v>329</v>
      </c>
      <c r="B14" s="435"/>
      <c r="C14" s="106">
        <v>0</v>
      </c>
      <c r="D14" s="106">
        <v>0</v>
      </c>
      <c r="E14" s="106">
        <v>12</v>
      </c>
      <c r="F14" s="432">
        <f t="shared" ref="F14:F24" si="8">E14-D14</f>
        <v>12</v>
      </c>
      <c r="G14" s="437" t="e">
        <f t="shared" ref="G14:G24" si="9">(E14/D14)*100</f>
        <v>#DIV/0!</v>
      </c>
    </row>
    <row r="15" spans="1:12" s="55" customFormat="1" ht="23.25" customHeight="1">
      <c r="A15" s="114" t="s">
        <v>322</v>
      </c>
      <c r="B15" s="435"/>
      <c r="C15" s="106">
        <v>0</v>
      </c>
      <c r="D15" s="106">
        <v>0</v>
      </c>
      <c r="E15" s="106">
        <v>4</v>
      </c>
      <c r="F15" s="432">
        <f t="shared" si="8"/>
        <v>4</v>
      </c>
      <c r="G15" s="437" t="e">
        <f t="shared" si="9"/>
        <v>#DIV/0!</v>
      </c>
    </row>
    <row r="16" spans="1:12" s="55" customFormat="1" ht="27" customHeight="1">
      <c r="A16" s="113" t="s">
        <v>330</v>
      </c>
      <c r="B16" s="435"/>
      <c r="C16" s="106">
        <v>0</v>
      </c>
      <c r="D16" s="106">
        <v>0</v>
      </c>
      <c r="E16" s="106">
        <v>4</v>
      </c>
      <c r="F16" s="432">
        <f t="shared" si="8"/>
        <v>4</v>
      </c>
      <c r="G16" s="437" t="e">
        <f t="shared" si="9"/>
        <v>#DIV/0!</v>
      </c>
    </row>
    <row r="17" spans="1:7" s="55" customFormat="1" ht="23.25" customHeight="1">
      <c r="A17" s="232" t="s">
        <v>331</v>
      </c>
      <c r="B17" s="438"/>
      <c r="C17" s="233">
        <v>0</v>
      </c>
      <c r="D17" s="233">
        <v>0</v>
      </c>
      <c r="E17" s="233">
        <v>1</v>
      </c>
      <c r="F17" s="439">
        <f t="shared" si="8"/>
        <v>1</v>
      </c>
      <c r="G17" s="440" t="e">
        <f t="shared" si="9"/>
        <v>#DIV/0!</v>
      </c>
    </row>
    <row r="18" spans="1:7" s="55" customFormat="1" ht="23.25" customHeight="1">
      <c r="A18" s="434" t="s">
        <v>328</v>
      </c>
      <c r="B18" s="435"/>
      <c r="C18" s="106">
        <v>0</v>
      </c>
      <c r="D18" s="106">
        <v>0</v>
      </c>
      <c r="E18" s="106">
        <v>13</v>
      </c>
      <c r="F18" s="432">
        <f t="shared" si="8"/>
        <v>13</v>
      </c>
      <c r="G18" s="437" t="e">
        <f t="shared" si="9"/>
        <v>#DIV/0!</v>
      </c>
    </row>
    <row r="19" spans="1:7" s="55" customFormat="1" ht="23.25" customHeight="1">
      <c r="A19" s="217" t="s">
        <v>287</v>
      </c>
      <c r="B19" s="441"/>
      <c r="C19" s="219">
        <v>15</v>
      </c>
      <c r="D19" s="170">
        <v>0</v>
      </c>
      <c r="E19" s="219">
        <v>0</v>
      </c>
      <c r="F19" s="442">
        <f t="shared" si="8"/>
        <v>0</v>
      </c>
      <c r="G19" s="443" t="e">
        <f t="shared" si="9"/>
        <v>#DIV/0!</v>
      </c>
    </row>
    <row r="20" spans="1:7" s="55" customFormat="1" ht="23.25" customHeight="1">
      <c r="A20" s="218" t="s">
        <v>288</v>
      </c>
      <c r="B20" s="441"/>
      <c r="C20" s="219">
        <v>4</v>
      </c>
      <c r="D20" s="170">
        <v>0</v>
      </c>
      <c r="E20" s="219">
        <v>0</v>
      </c>
      <c r="F20" s="442">
        <f t="shared" si="8"/>
        <v>0</v>
      </c>
      <c r="G20" s="443" t="e">
        <f t="shared" si="9"/>
        <v>#DIV/0!</v>
      </c>
    </row>
    <row r="21" spans="1:7" s="55" customFormat="1" ht="23.25" customHeight="1">
      <c r="A21" s="218" t="s">
        <v>289</v>
      </c>
      <c r="B21" s="441"/>
      <c r="C21" s="219">
        <v>3</v>
      </c>
      <c r="D21" s="170">
        <v>0</v>
      </c>
      <c r="E21" s="219">
        <v>0</v>
      </c>
      <c r="F21" s="442">
        <f t="shared" si="8"/>
        <v>0</v>
      </c>
      <c r="G21" s="443" t="e">
        <f t="shared" si="9"/>
        <v>#DIV/0!</v>
      </c>
    </row>
    <row r="22" spans="1:7" s="55" customFormat="1" ht="23.25" customHeight="1">
      <c r="A22" s="171" t="s">
        <v>290</v>
      </c>
      <c r="B22" s="441"/>
      <c r="C22" s="170">
        <v>3</v>
      </c>
      <c r="D22" s="170">
        <v>0</v>
      </c>
      <c r="E22" s="170">
        <v>0</v>
      </c>
      <c r="F22" s="442">
        <f t="shared" si="8"/>
        <v>0</v>
      </c>
      <c r="G22" s="443" t="e">
        <f t="shared" si="9"/>
        <v>#DIV/0!</v>
      </c>
    </row>
    <row r="23" spans="1:7" s="55" customFormat="1" ht="23.25" customHeight="1">
      <c r="A23" s="171" t="s">
        <v>291</v>
      </c>
      <c r="B23" s="441"/>
      <c r="C23" s="170">
        <v>5</v>
      </c>
      <c r="D23" s="170">
        <v>0</v>
      </c>
      <c r="E23" s="170">
        <v>0</v>
      </c>
      <c r="F23" s="442">
        <f t="shared" si="8"/>
        <v>0</v>
      </c>
      <c r="G23" s="443" t="e">
        <f t="shared" si="9"/>
        <v>#DIV/0!</v>
      </c>
    </row>
    <row r="24" spans="1:7" s="55" customFormat="1" ht="23.25" customHeight="1">
      <c r="A24" s="171" t="s">
        <v>292</v>
      </c>
      <c r="B24" s="441"/>
      <c r="C24" s="170">
        <v>2</v>
      </c>
      <c r="D24" s="170">
        <v>0</v>
      </c>
      <c r="E24" s="170">
        <v>0</v>
      </c>
      <c r="F24" s="442">
        <f t="shared" si="8"/>
        <v>0</v>
      </c>
      <c r="G24" s="443" t="e">
        <f t="shared" si="9"/>
        <v>#DIV/0!</v>
      </c>
    </row>
    <row r="25" spans="1:7" s="55" customFormat="1" ht="31.5" customHeight="1">
      <c r="A25" s="426" t="s">
        <v>2</v>
      </c>
      <c r="B25" s="429">
        <v>4040</v>
      </c>
      <c r="C25" s="168">
        <v>0</v>
      </c>
      <c r="D25" s="105">
        <v>0</v>
      </c>
      <c r="E25" s="168">
        <v>0</v>
      </c>
      <c r="F25" s="196">
        <f t="shared" si="0"/>
        <v>0</v>
      </c>
      <c r="G25" s="444" t="e">
        <f t="shared" si="1"/>
        <v>#DIV/0!</v>
      </c>
    </row>
    <row r="26" spans="1:7" s="55" customFormat="1" ht="40.5" customHeight="1">
      <c r="A26" s="426" t="s">
        <v>41</v>
      </c>
      <c r="B26" s="429">
        <v>4050</v>
      </c>
      <c r="C26" s="198">
        <f>SUM(C27:C27)</f>
        <v>65</v>
      </c>
      <c r="D26" s="199">
        <f>SUM(D27:D27)</f>
        <v>0</v>
      </c>
      <c r="E26" s="198">
        <f>SUM(E27:E27)</f>
        <v>0</v>
      </c>
      <c r="F26" s="196">
        <f t="shared" si="0"/>
        <v>0</v>
      </c>
      <c r="G26" s="428" t="e">
        <f t="shared" si="1"/>
        <v>#DIV/0!</v>
      </c>
    </row>
    <row r="27" spans="1:7" s="55" customFormat="1" ht="40.5" customHeight="1">
      <c r="A27" s="179" t="s">
        <v>286</v>
      </c>
      <c r="B27" s="445"/>
      <c r="C27" s="180">
        <v>65</v>
      </c>
      <c r="D27" s="200">
        <v>0</v>
      </c>
      <c r="E27" s="180">
        <v>0</v>
      </c>
      <c r="F27" s="432">
        <f t="shared" ref="F27" si="10">E27-D27</f>
        <v>0</v>
      </c>
      <c r="G27" s="437" t="e">
        <f t="shared" ref="G27" si="11">(E27/D27)*100</f>
        <v>#DIV/0!</v>
      </c>
    </row>
    <row r="28" spans="1:7" ht="19.5" hidden="1">
      <c r="A28" s="426" t="s">
        <v>122</v>
      </c>
      <c r="B28" s="429">
        <v>4060</v>
      </c>
      <c r="C28" s="196">
        <v>0</v>
      </c>
      <c r="D28" s="196">
        <v>0</v>
      </c>
      <c r="E28" s="196">
        <v>0</v>
      </c>
      <c r="F28" s="199">
        <f t="shared" si="0"/>
        <v>0</v>
      </c>
      <c r="G28" s="428" t="e">
        <f t="shared" si="1"/>
        <v>#DIV/0!</v>
      </c>
    </row>
    <row r="29" spans="1:7" ht="26.25" customHeight="1">
      <c r="A29" s="58"/>
      <c r="D29" s="247"/>
      <c r="E29" s="76"/>
      <c r="F29" s="76"/>
      <c r="G29" s="76"/>
    </row>
    <row r="30" spans="1:7" ht="20.25">
      <c r="A30" s="211" t="s">
        <v>327</v>
      </c>
      <c r="B30" s="300" t="s">
        <v>57</v>
      </c>
      <c r="C30" s="300"/>
      <c r="D30" s="300"/>
      <c r="E30" s="201"/>
      <c r="F30" s="301" t="s">
        <v>325</v>
      </c>
      <c r="G30" s="301"/>
    </row>
    <row r="31" spans="1:7">
      <c r="A31" s="240" t="s">
        <v>178</v>
      </c>
      <c r="B31" s="273" t="s">
        <v>46</v>
      </c>
      <c r="C31" s="273"/>
      <c r="D31" s="273"/>
      <c r="E31" s="103"/>
      <c r="F31" s="274" t="s">
        <v>113</v>
      </c>
      <c r="G31" s="274"/>
    </row>
    <row r="32" spans="1:7">
      <c r="A32" s="58"/>
      <c r="D32" s="247"/>
      <c r="E32" s="76"/>
      <c r="F32" s="76"/>
      <c r="G32" s="76"/>
    </row>
    <row r="33" spans="1:7">
      <c r="A33" s="58"/>
      <c r="D33" s="247"/>
      <c r="E33" s="76"/>
      <c r="F33" s="76"/>
      <c r="G33" s="76"/>
    </row>
    <row r="34" spans="1:7">
      <c r="A34" s="58"/>
      <c r="D34" s="247"/>
      <c r="E34" s="76"/>
      <c r="F34" s="76"/>
      <c r="G34" s="76"/>
    </row>
    <row r="35" spans="1:7">
      <c r="A35" s="58"/>
      <c r="D35" s="247"/>
      <c r="E35" s="76"/>
      <c r="F35" s="76"/>
      <c r="G35" s="76"/>
    </row>
    <row r="36" spans="1:7">
      <c r="A36" s="58"/>
      <c r="D36" s="247"/>
      <c r="E36" s="76"/>
      <c r="F36" s="76"/>
      <c r="G36" s="76"/>
    </row>
    <row r="37" spans="1:7">
      <c r="A37" s="58"/>
      <c r="D37" s="247"/>
      <c r="E37" s="76"/>
      <c r="F37" s="76"/>
      <c r="G37" s="76"/>
    </row>
    <row r="38" spans="1:7">
      <c r="A38" s="58"/>
      <c r="D38" s="247"/>
      <c r="E38" s="76"/>
      <c r="F38" s="76"/>
      <c r="G38" s="76"/>
    </row>
    <row r="39" spans="1:7">
      <c r="A39" s="58"/>
      <c r="D39" s="247"/>
      <c r="E39" s="76"/>
      <c r="F39" s="76"/>
      <c r="G39" s="76"/>
    </row>
    <row r="40" spans="1:7">
      <c r="A40" s="58"/>
      <c r="D40" s="247"/>
      <c r="E40" s="76"/>
      <c r="F40" s="76"/>
      <c r="G40" s="76"/>
    </row>
    <row r="41" spans="1:7">
      <c r="A41" s="58"/>
      <c r="D41" s="247"/>
      <c r="E41" s="76"/>
      <c r="F41" s="76"/>
      <c r="G41" s="76"/>
    </row>
    <row r="42" spans="1:7">
      <c r="A42" s="58"/>
      <c r="D42" s="247"/>
      <c r="E42" s="76"/>
      <c r="F42" s="76"/>
      <c r="G42" s="76"/>
    </row>
    <row r="43" spans="1:7">
      <c r="A43" s="58"/>
      <c r="D43" s="247"/>
      <c r="E43" s="76"/>
      <c r="F43" s="76"/>
      <c r="G43" s="76"/>
    </row>
    <row r="44" spans="1:7">
      <c r="A44" s="58"/>
      <c r="D44" s="247"/>
      <c r="E44" s="76"/>
      <c r="F44" s="76"/>
      <c r="G44" s="76"/>
    </row>
    <row r="45" spans="1:7">
      <c r="A45" s="58"/>
      <c r="D45" s="247"/>
      <c r="E45" s="76"/>
      <c r="F45" s="76"/>
      <c r="G45" s="76"/>
    </row>
    <row r="46" spans="1:7">
      <c r="A46" s="58"/>
      <c r="D46" s="247"/>
      <c r="E46" s="76"/>
      <c r="F46" s="76"/>
      <c r="G46" s="76"/>
    </row>
    <row r="47" spans="1:7">
      <c r="A47" s="58"/>
      <c r="D47" s="247"/>
      <c r="E47" s="76"/>
      <c r="F47" s="76"/>
      <c r="G47" s="76"/>
    </row>
    <row r="48" spans="1:7">
      <c r="A48" s="58"/>
      <c r="D48" s="247"/>
      <c r="E48" s="76"/>
      <c r="F48" s="76"/>
      <c r="G48" s="76"/>
    </row>
    <row r="49" spans="1:7">
      <c r="A49" s="58"/>
      <c r="D49" s="247"/>
      <c r="E49" s="76"/>
      <c r="F49" s="76"/>
      <c r="G49" s="76"/>
    </row>
    <row r="50" spans="1:7">
      <c r="A50" s="58"/>
      <c r="D50" s="247"/>
      <c r="E50" s="76"/>
      <c r="F50" s="76"/>
      <c r="G50" s="76"/>
    </row>
    <row r="51" spans="1:7">
      <c r="A51" s="58"/>
      <c r="D51" s="247"/>
      <c r="E51" s="76"/>
      <c r="F51" s="76"/>
      <c r="G51" s="76"/>
    </row>
    <row r="52" spans="1:7">
      <c r="A52" s="58"/>
      <c r="D52" s="247"/>
      <c r="E52" s="76"/>
      <c r="F52" s="76"/>
      <c r="G52" s="76"/>
    </row>
    <row r="53" spans="1:7">
      <c r="A53" s="58"/>
      <c r="D53" s="247"/>
      <c r="E53" s="76"/>
      <c r="F53" s="76"/>
      <c r="G53" s="76"/>
    </row>
    <row r="54" spans="1:7">
      <c r="A54" s="58"/>
      <c r="D54" s="247"/>
      <c r="E54" s="76"/>
      <c r="F54" s="76"/>
      <c r="G54" s="76"/>
    </row>
    <row r="55" spans="1:7">
      <c r="A55" s="58"/>
      <c r="D55" s="247"/>
      <c r="E55" s="76"/>
      <c r="F55" s="76"/>
      <c r="G55" s="76"/>
    </row>
    <row r="56" spans="1:7">
      <c r="A56" s="58"/>
      <c r="D56" s="247"/>
      <c r="E56" s="76"/>
      <c r="F56" s="76"/>
      <c r="G56" s="76"/>
    </row>
    <row r="57" spans="1:7">
      <c r="A57" s="58"/>
      <c r="D57" s="247"/>
      <c r="E57" s="76"/>
      <c r="F57" s="76"/>
      <c r="G57" s="76"/>
    </row>
    <row r="58" spans="1:7">
      <c r="A58" s="58"/>
      <c r="D58" s="247"/>
      <c r="E58" s="76"/>
      <c r="F58" s="76"/>
      <c r="G58" s="76"/>
    </row>
    <row r="59" spans="1:7">
      <c r="A59" s="58"/>
      <c r="D59" s="247"/>
      <c r="E59" s="76"/>
      <c r="F59" s="76"/>
      <c r="G59" s="76"/>
    </row>
    <row r="60" spans="1:7">
      <c r="A60" s="58"/>
      <c r="D60" s="247"/>
      <c r="E60" s="76"/>
      <c r="F60" s="76"/>
      <c r="G60" s="76"/>
    </row>
    <row r="61" spans="1:7">
      <c r="A61" s="58"/>
      <c r="D61" s="247"/>
      <c r="E61" s="76"/>
      <c r="F61" s="76"/>
      <c r="G61" s="76"/>
    </row>
    <row r="62" spans="1:7">
      <c r="A62" s="58"/>
      <c r="D62" s="247"/>
      <c r="E62" s="76"/>
      <c r="F62" s="76"/>
      <c r="G62" s="76"/>
    </row>
    <row r="63" spans="1:7">
      <c r="A63" s="58"/>
      <c r="D63" s="247"/>
      <c r="E63" s="76"/>
      <c r="F63" s="76"/>
      <c r="G63" s="76"/>
    </row>
    <row r="64" spans="1:7">
      <c r="A64" s="58"/>
      <c r="D64" s="247"/>
      <c r="E64" s="76"/>
      <c r="F64" s="76"/>
      <c r="G64" s="76"/>
    </row>
    <row r="65" spans="1:7">
      <c r="A65" s="58"/>
      <c r="D65" s="247"/>
      <c r="E65" s="76"/>
      <c r="F65" s="76"/>
      <c r="G65" s="76"/>
    </row>
    <row r="66" spans="1:7">
      <c r="A66" s="58"/>
      <c r="D66" s="247"/>
      <c r="E66" s="76"/>
      <c r="F66" s="76"/>
      <c r="G66" s="76"/>
    </row>
    <row r="67" spans="1:7">
      <c r="A67" s="58"/>
      <c r="D67" s="247"/>
      <c r="E67" s="76"/>
      <c r="F67" s="76"/>
      <c r="G67" s="76"/>
    </row>
    <row r="68" spans="1:7">
      <c r="A68" s="58"/>
      <c r="D68" s="247"/>
      <c r="E68" s="76"/>
      <c r="F68" s="76"/>
      <c r="G68" s="76"/>
    </row>
    <row r="69" spans="1:7">
      <c r="A69" s="58"/>
      <c r="D69" s="247"/>
      <c r="E69" s="76"/>
      <c r="F69" s="76"/>
      <c r="G69" s="76"/>
    </row>
    <row r="70" spans="1:7">
      <c r="A70" s="58"/>
      <c r="D70" s="247"/>
      <c r="E70" s="76"/>
      <c r="F70" s="76"/>
      <c r="G70" s="76"/>
    </row>
    <row r="71" spans="1:7">
      <c r="A71" s="58"/>
      <c r="D71" s="247"/>
      <c r="E71" s="76"/>
      <c r="F71" s="76"/>
      <c r="G71" s="76"/>
    </row>
    <row r="72" spans="1:7">
      <c r="A72" s="58"/>
      <c r="D72" s="247"/>
      <c r="E72" s="76"/>
      <c r="F72" s="76"/>
      <c r="G72" s="76"/>
    </row>
    <row r="73" spans="1:7">
      <c r="A73" s="58"/>
      <c r="D73" s="247"/>
      <c r="E73" s="76"/>
      <c r="F73" s="76"/>
      <c r="G73" s="76"/>
    </row>
    <row r="74" spans="1:7">
      <c r="A74" s="58"/>
      <c r="D74" s="247"/>
      <c r="E74" s="76"/>
      <c r="F74" s="76"/>
      <c r="G74" s="76"/>
    </row>
    <row r="75" spans="1:7">
      <c r="A75" s="58"/>
      <c r="D75" s="247"/>
      <c r="E75" s="76"/>
      <c r="F75" s="76"/>
      <c r="G75" s="76"/>
    </row>
    <row r="76" spans="1:7">
      <c r="A76" s="58"/>
      <c r="D76" s="247"/>
      <c r="E76" s="76"/>
      <c r="F76" s="76"/>
      <c r="G76" s="76"/>
    </row>
    <row r="77" spans="1:7">
      <c r="A77" s="58"/>
      <c r="D77" s="247"/>
      <c r="E77" s="76"/>
      <c r="F77" s="76"/>
      <c r="G77" s="76"/>
    </row>
    <row r="78" spans="1:7">
      <c r="A78" s="58"/>
      <c r="D78" s="247"/>
      <c r="E78" s="76"/>
      <c r="F78" s="76"/>
      <c r="G78" s="76"/>
    </row>
    <row r="79" spans="1:7">
      <c r="A79" s="58"/>
      <c r="D79" s="247"/>
      <c r="E79" s="76"/>
      <c r="F79" s="76"/>
      <c r="G79" s="76"/>
    </row>
    <row r="80" spans="1:7">
      <c r="A80" s="58"/>
      <c r="D80" s="247"/>
      <c r="E80" s="76"/>
      <c r="F80" s="76"/>
      <c r="G80" s="76"/>
    </row>
    <row r="81" spans="1:7">
      <c r="A81" s="58"/>
      <c r="D81" s="247"/>
      <c r="E81" s="76"/>
      <c r="F81" s="76"/>
      <c r="G81" s="76"/>
    </row>
    <row r="82" spans="1:7">
      <c r="A82" s="58"/>
      <c r="D82" s="247"/>
      <c r="E82" s="76"/>
      <c r="F82" s="76"/>
      <c r="G82" s="76"/>
    </row>
    <row r="83" spans="1:7">
      <c r="A83" s="58"/>
      <c r="D83" s="247"/>
      <c r="E83" s="76"/>
      <c r="F83" s="76"/>
      <c r="G83" s="76"/>
    </row>
    <row r="84" spans="1:7">
      <c r="A84" s="58"/>
    </row>
    <row r="85" spans="1:7">
      <c r="A85" s="59"/>
    </row>
    <row r="86" spans="1:7">
      <c r="A86" s="59"/>
    </row>
    <row r="87" spans="1:7">
      <c r="A87" s="59"/>
    </row>
    <row r="88" spans="1:7">
      <c r="A88" s="59"/>
    </row>
    <row r="89" spans="1:7">
      <c r="A89" s="59"/>
    </row>
    <row r="90" spans="1:7">
      <c r="A90" s="59"/>
    </row>
    <row r="91" spans="1:7">
      <c r="A91" s="59"/>
    </row>
    <row r="92" spans="1:7">
      <c r="A92" s="59"/>
    </row>
    <row r="93" spans="1:7">
      <c r="A93" s="59"/>
    </row>
    <row r="94" spans="1:7">
      <c r="A94" s="59"/>
    </row>
    <row r="95" spans="1:7">
      <c r="A95" s="59"/>
    </row>
    <row r="96" spans="1:7">
      <c r="A96" s="59"/>
    </row>
    <row r="97" spans="1:1">
      <c r="A97" s="59"/>
    </row>
    <row r="98" spans="1:1">
      <c r="A98" s="59"/>
    </row>
    <row r="99" spans="1:1">
      <c r="A99" s="59"/>
    </row>
    <row r="100" spans="1:1">
      <c r="A100" s="59"/>
    </row>
    <row r="101" spans="1:1">
      <c r="A101" s="59"/>
    </row>
    <row r="102" spans="1:1">
      <c r="A102" s="59"/>
    </row>
    <row r="103" spans="1:1">
      <c r="A103" s="59"/>
    </row>
    <row r="104" spans="1:1">
      <c r="A104" s="59"/>
    </row>
    <row r="105" spans="1:1">
      <c r="A105" s="59"/>
    </row>
    <row r="106" spans="1:1">
      <c r="A106" s="59"/>
    </row>
    <row r="107" spans="1:1">
      <c r="A107" s="59"/>
    </row>
    <row r="108" spans="1:1">
      <c r="A108" s="59"/>
    </row>
    <row r="109" spans="1:1">
      <c r="A109" s="59"/>
    </row>
    <row r="110" spans="1:1">
      <c r="A110" s="59"/>
    </row>
    <row r="111" spans="1:1">
      <c r="A111" s="59"/>
    </row>
    <row r="112" spans="1:1">
      <c r="A112" s="59"/>
    </row>
    <row r="113" spans="1:1">
      <c r="A113" s="59"/>
    </row>
    <row r="114" spans="1:1">
      <c r="A114" s="59"/>
    </row>
    <row r="115" spans="1:1">
      <c r="A115" s="59"/>
    </row>
    <row r="116" spans="1:1">
      <c r="A116" s="59"/>
    </row>
    <row r="117" spans="1:1">
      <c r="A117" s="59"/>
    </row>
    <row r="118" spans="1:1">
      <c r="A118" s="59"/>
    </row>
    <row r="119" spans="1:1">
      <c r="A119" s="59"/>
    </row>
    <row r="120" spans="1:1">
      <c r="A120" s="59"/>
    </row>
    <row r="121" spans="1:1">
      <c r="A121" s="59"/>
    </row>
    <row r="122" spans="1:1">
      <c r="A122" s="59"/>
    </row>
    <row r="123" spans="1:1">
      <c r="A123" s="59"/>
    </row>
    <row r="124" spans="1:1">
      <c r="A124" s="59"/>
    </row>
    <row r="125" spans="1:1">
      <c r="A125" s="59"/>
    </row>
    <row r="126" spans="1:1">
      <c r="A126" s="59"/>
    </row>
    <row r="127" spans="1:1">
      <c r="A127" s="59"/>
    </row>
    <row r="128" spans="1:1">
      <c r="A128" s="59"/>
    </row>
    <row r="129" spans="1:1">
      <c r="A129" s="59"/>
    </row>
    <row r="130" spans="1:1">
      <c r="A130" s="59"/>
    </row>
    <row r="131" spans="1:1">
      <c r="A131" s="59"/>
    </row>
    <row r="132" spans="1:1">
      <c r="A132" s="59"/>
    </row>
    <row r="133" spans="1:1">
      <c r="A133" s="59"/>
    </row>
    <row r="134" spans="1:1">
      <c r="A134" s="59"/>
    </row>
    <row r="135" spans="1:1">
      <c r="A135" s="59"/>
    </row>
    <row r="136" spans="1:1">
      <c r="A136" s="59"/>
    </row>
    <row r="137" spans="1:1">
      <c r="A137" s="59"/>
    </row>
    <row r="138" spans="1:1">
      <c r="A138" s="59"/>
    </row>
    <row r="139" spans="1:1">
      <c r="A139" s="59"/>
    </row>
    <row r="140" spans="1:1">
      <c r="A140" s="59"/>
    </row>
    <row r="141" spans="1:1">
      <c r="A141" s="59"/>
    </row>
    <row r="142" spans="1:1">
      <c r="A142" s="59"/>
    </row>
    <row r="143" spans="1:1">
      <c r="A143" s="59"/>
    </row>
    <row r="144" spans="1:1">
      <c r="A144" s="59"/>
    </row>
    <row r="145" spans="1:1">
      <c r="A145" s="59"/>
    </row>
    <row r="146" spans="1:1">
      <c r="A146" s="59"/>
    </row>
    <row r="147" spans="1:1">
      <c r="A147" s="59"/>
    </row>
    <row r="148" spans="1:1">
      <c r="A148" s="59"/>
    </row>
    <row r="149" spans="1:1">
      <c r="A149" s="59"/>
    </row>
    <row r="150" spans="1:1">
      <c r="A150" s="59"/>
    </row>
    <row r="151" spans="1:1">
      <c r="A151" s="59"/>
    </row>
    <row r="152" spans="1:1">
      <c r="A152" s="59"/>
    </row>
    <row r="153" spans="1:1">
      <c r="A153" s="59"/>
    </row>
    <row r="154" spans="1:1">
      <c r="A154" s="59"/>
    </row>
    <row r="155" spans="1:1">
      <c r="A155" s="59"/>
    </row>
    <row r="156" spans="1:1">
      <c r="A156" s="59"/>
    </row>
    <row r="157" spans="1:1">
      <c r="A157" s="59"/>
    </row>
    <row r="158" spans="1:1">
      <c r="A158" s="59"/>
    </row>
    <row r="159" spans="1:1">
      <c r="A159" s="59"/>
    </row>
    <row r="160" spans="1:1">
      <c r="A160" s="59"/>
    </row>
    <row r="161" spans="1:1">
      <c r="A161" s="59"/>
    </row>
    <row r="162" spans="1:1">
      <c r="A162" s="59"/>
    </row>
    <row r="163" spans="1:1">
      <c r="A163" s="59"/>
    </row>
    <row r="164" spans="1:1">
      <c r="A164" s="59"/>
    </row>
    <row r="165" spans="1:1">
      <c r="A165" s="59"/>
    </row>
    <row r="166" spans="1:1">
      <c r="A166" s="59"/>
    </row>
    <row r="167" spans="1:1">
      <c r="A167" s="59"/>
    </row>
    <row r="168" spans="1:1">
      <c r="A168" s="59"/>
    </row>
    <row r="169" spans="1:1">
      <c r="A169" s="59"/>
    </row>
    <row r="170" spans="1:1">
      <c r="A170" s="59"/>
    </row>
    <row r="171" spans="1:1">
      <c r="A171" s="59"/>
    </row>
    <row r="172" spans="1:1">
      <c r="A172" s="59"/>
    </row>
    <row r="173" spans="1:1">
      <c r="A173" s="59"/>
    </row>
    <row r="174" spans="1:1">
      <c r="A174" s="59"/>
    </row>
    <row r="175" spans="1:1">
      <c r="A175" s="59"/>
    </row>
    <row r="176" spans="1:1">
      <c r="A176" s="59"/>
    </row>
    <row r="177" spans="1:1">
      <c r="A177" s="59"/>
    </row>
    <row r="178" spans="1:1">
      <c r="A178" s="59"/>
    </row>
    <row r="179" spans="1:1">
      <c r="A179" s="59"/>
    </row>
    <row r="180" spans="1:1">
      <c r="A180" s="59"/>
    </row>
    <row r="181" spans="1:1">
      <c r="A181" s="59"/>
    </row>
    <row r="182" spans="1:1">
      <c r="A182" s="59"/>
    </row>
    <row r="183" spans="1:1">
      <c r="A183" s="59"/>
    </row>
    <row r="184" spans="1:1">
      <c r="A184" s="59"/>
    </row>
    <row r="185" spans="1:1">
      <c r="A185" s="59"/>
    </row>
    <row r="186" spans="1:1">
      <c r="A186" s="59"/>
    </row>
    <row r="187" spans="1:1">
      <c r="A187" s="59"/>
    </row>
    <row r="188" spans="1:1">
      <c r="A188" s="59"/>
    </row>
    <row r="189" spans="1:1">
      <c r="A189" s="59"/>
    </row>
    <row r="190" spans="1:1">
      <c r="A190" s="59"/>
    </row>
    <row r="191" spans="1:1">
      <c r="A191" s="59"/>
    </row>
    <row r="192" spans="1:1">
      <c r="A192" s="59"/>
    </row>
    <row r="193" spans="1:1">
      <c r="A193" s="59"/>
    </row>
    <row r="194" spans="1:1">
      <c r="A194" s="59"/>
    </row>
    <row r="195" spans="1:1">
      <c r="A195" s="59"/>
    </row>
    <row r="196" spans="1:1">
      <c r="A196" s="59"/>
    </row>
    <row r="197" spans="1:1">
      <c r="A197" s="59"/>
    </row>
    <row r="198" spans="1:1">
      <c r="A198" s="59"/>
    </row>
    <row r="199" spans="1:1">
      <c r="A199" s="59"/>
    </row>
    <row r="200" spans="1:1">
      <c r="A200" s="59"/>
    </row>
    <row r="201" spans="1:1">
      <c r="A201" s="59"/>
    </row>
    <row r="202" spans="1:1">
      <c r="A202" s="59"/>
    </row>
    <row r="203" spans="1:1">
      <c r="A203" s="59"/>
    </row>
    <row r="204" spans="1:1">
      <c r="A204" s="59"/>
    </row>
    <row r="205" spans="1:1">
      <c r="A205" s="59"/>
    </row>
    <row r="206" spans="1:1">
      <c r="A206" s="59"/>
    </row>
    <row r="207" spans="1:1">
      <c r="A207" s="59"/>
    </row>
    <row r="208" spans="1:1">
      <c r="A208" s="59"/>
    </row>
    <row r="209" spans="1:1">
      <c r="A209" s="59"/>
    </row>
    <row r="210" spans="1:1">
      <c r="A210" s="59"/>
    </row>
    <row r="211" spans="1:1">
      <c r="A211" s="59"/>
    </row>
    <row r="212" spans="1:1">
      <c r="A212" s="59"/>
    </row>
    <row r="213" spans="1:1">
      <c r="A213" s="59"/>
    </row>
    <row r="214" spans="1:1">
      <c r="A214" s="59"/>
    </row>
    <row r="215" spans="1:1">
      <c r="A215" s="59"/>
    </row>
    <row r="216" spans="1:1">
      <c r="A216" s="59"/>
    </row>
    <row r="217" spans="1:1">
      <c r="A217" s="59"/>
    </row>
    <row r="218" spans="1:1">
      <c r="A218" s="59"/>
    </row>
    <row r="219" spans="1:1">
      <c r="A219" s="59"/>
    </row>
    <row r="220" spans="1:1">
      <c r="A220" s="59"/>
    </row>
    <row r="221" spans="1:1">
      <c r="A221" s="59"/>
    </row>
    <row r="222" spans="1:1">
      <c r="A222" s="59"/>
    </row>
    <row r="223" spans="1:1">
      <c r="A223" s="59"/>
    </row>
    <row r="224" spans="1:1">
      <c r="A224" s="59"/>
    </row>
    <row r="225" spans="1:1">
      <c r="A225" s="59"/>
    </row>
    <row r="226" spans="1:1">
      <c r="A226" s="59"/>
    </row>
    <row r="227" spans="1:1">
      <c r="A227" s="59"/>
    </row>
    <row r="228" spans="1:1">
      <c r="A228" s="59"/>
    </row>
    <row r="229" spans="1:1">
      <c r="A229" s="59"/>
    </row>
    <row r="230" spans="1:1">
      <c r="A230" s="59"/>
    </row>
    <row r="231" spans="1:1">
      <c r="A231" s="59"/>
    </row>
    <row r="232" spans="1:1">
      <c r="A232" s="59"/>
    </row>
    <row r="233" spans="1:1">
      <c r="A233" s="59"/>
    </row>
    <row r="234" spans="1:1">
      <c r="A234" s="59"/>
    </row>
    <row r="235" spans="1:1">
      <c r="A235" s="59"/>
    </row>
    <row r="236" spans="1:1">
      <c r="A236" s="59"/>
    </row>
    <row r="237" spans="1:1">
      <c r="A237" s="59"/>
    </row>
    <row r="238" spans="1:1">
      <c r="A238" s="59"/>
    </row>
    <row r="239" spans="1:1">
      <c r="A239" s="59"/>
    </row>
    <row r="240" spans="1:1">
      <c r="A240" s="59"/>
    </row>
    <row r="241" spans="1:1">
      <c r="A241" s="59"/>
    </row>
    <row r="242" spans="1:1">
      <c r="A242" s="59"/>
    </row>
    <row r="243" spans="1:1">
      <c r="A243" s="59"/>
    </row>
    <row r="244" spans="1:1">
      <c r="A244" s="59"/>
    </row>
    <row r="245" spans="1:1">
      <c r="A245" s="59"/>
    </row>
    <row r="246" spans="1:1">
      <c r="A246" s="59"/>
    </row>
    <row r="247" spans="1:1">
      <c r="A247" s="59"/>
    </row>
    <row r="248" spans="1:1">
      <c r="A248" s="59"/>
    </row>
    <row r="249" spans="1:1">
      <c r="A249" s="59"/>
    </row>
    <row r="250" spans="1:1">
      <c r="A250" s="59"/>
    </row>
    <row r="251" spans="1:1">
      <c r="A251" s="59"/>
    </row>
  </sheetData>
  <mergeCells count="5">
    <mergeCell ref="B30:D30"/>
    <mergeCell ref="B31:D31"/>
    <mergeCell ref="F30:G30"/>
    <mergeCell ref="F31:G31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D8 C26:E26 C12 E12" formulaRange="1"/>
    <ignoredError sqref="G7:G8 G17:G25 G14:G16 G28 G27 G26 G11 G9:G10" evalError="1"/>
    <ignoredError sqref="D6 D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zoomScale="65" zoomScaleNormal="75" zoomScaleSheetLayoutView="65" workbookViewId="0">
      <selection activeCell="S10" sqref="S10"/>
    </sheetView>
  </sheetViews>
  <sheetFormatPr defaultRowHeight="18.75"/>
  <cols>
    <col min="1" max="1" width="44.85546875" style="249" customWidth="1"/>
    <col min="2" max="2" width="12.7109375" style="77" customWidth="1"/>
    <col min="3" max="3" width="7.140625" style="249" customWidth="1"/>
    <col min="4" max="4" width="16.140625" style="249" customWidth="1"/>
    <col min="5" max="5" width="15.42578125" style="249" customWidth="1"/>
    <col min="6" max="6" width="16.5703125" style="249" customWidth="1"/>
    <col min="7" max="7" width="15.28515625" style="249" customWidth="1"/>
    <col min="8" max="8" width="16.5703125" style="249" customWidth="1"/>
    <col min="9" max="9" width="16.140625" style="249" customWidth="1"/>
    <col min="10" max="10" width="16.42578125" style="249" customWidth="1"/>
    <col min="11" max="11" width="16.5703125" style="249" customWidth="1"/>
    <col min="12" max="12" width="16.85546875" style="249" customWidth="1"/>
    <col min="13" max="14" width="16.7109375" style="249" customWidth="1"/>
    <col min="15" max="15" width="18" style="249" customWidth="1"/>
    <col min="16" max="16384" width="9.140625" style="249"/>
  </cols>
  <sheetData>
    <row r="1" spans="1:15" ht="20.25">
      <c r="O1" s="78" t="s">
        <v>171</v>
      </c>
    </row>
    <row r="2" spans="1:15" ht="30.75" customHeight="1">
      <c r="A2" s="304" t="s">
        <v>63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 ht="32.25" customHeight="1">
      <c r="A3" s="305" t="s">
        <v>307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 ht="31.5" customHeight="1">
      <c r="A4" s="306" t="s">
        <v>237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</row>
    <row r="5" spans="1:15" ht="20.25">
      <c r="A5" s="307" t="s">
        <v>68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</row>
    <row r="6" spans="1:15" ht="41.25" customHeight="1">
      <c r="A6" s="308" t="s">
        <v>129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</row>
    <row r="7" spans="1:15" ht="41.25" customHeight="1">
      <c r="A7" s="309" t="s">
        <v>111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</row>
    <row r="8" spans="1:15" s="103" customFormat="1" ht="119.25" customHeight="1">
      <c r="A8" s="295" t="s">
        <v>99</v>
      </c>
      <c r="B8" s="295"/>
      <c r="C8" s="312" t="s">
        <v>308</v>
      </c>
      <c r="D8" s="312"/>
      <c r="E8" s="311"/>
      <c r="F8" s="310" t="s">
        <v>309</v>
      </c>
      <c r="G8" s="312"/>
      <c r="H8" s="311"/>
      <c r="I8" s="295" t="s">
        <v>310</v>
      </c>
      <c r="J8" s="295"/>
      <c r="K8" s="295"/>
      <c r="L8" s="295" t="s">
        <v>215</v>
      </c>
      <c r="M8" s="295"/>
      <c r="N8" s="310" t="s">
        <v>216</v>
      </c>
      <c r="O8" s="311"/>
    </row>
    <row r="9" spans="1:15" s="103" customFormat="1" ht="27.75" customHeight="1">
      <c r="A9" s="295">
        <v>1</v>
      </c>
      <c r="B9" s="295"/>
      <c r="C9" s="312">
        <v>2</v>
      </c>
      <c r="D9" s="312"/>
      <c r="E9" s="311"/>
      <c r="F9" s="310">
        <v>3</v>
      </c>
      <c r="G9" s="312"/>
      <c r="H9" s="311"/>
      <c r="I9" s="295">
        <v>4</v>
      </c>
      <c r="J9" s="295"/>
      <c r="K9" s="295"/>
      <c r="L9" s="310">
        <v>5</v>
      </c>
      <c r="M9" s="311"/>
      <c r="N9" s="295">
        <v>6</v>
      </c>
      <c r="O9" s="295"/>
    </row>
    <row r="10" spans="1:15" s="103" customFormat="1" ht="105" customHeight="1">
      <c r="A10" s="446" t="s">
        <v>233</v>
      </c>
      <c r="B10" s="446"/>
      <c r="C10" s="313">
        <f>SUM(C11:C13)</f>
        <v>133</v>
      </c>
      <c r="D10" s="314"/>
      <c r="E10" s="315"/>
      <c r="F10" s="313">
        <f>SUM(F11:F13)</f>
        <v>135</v>
      </c>
      <c r="G10" s="314"/>
      <c r="H10" s="315"/>
      <c r="I10" s="313">
        <f>SUM(I11:I13)</f>
        <v>140</v>
      </c>
      <c r="J10" s="314"/>
      <c r="K10" s="315"/>
      <c r="L10" s="447" t="s">
        <v>16</v>
      </c>
      <c r="M10" s="448"/>
      <c r="N10" s="447" t="s">
        <v>16</v>
      </c>
      <c r="O10" s="448"/>
    </row>
    <row r="11" spans="1:15" s="103" customFormat="1" ht="42" customHeight="1">
      <c r="A11" s="449" t="s">
        <v>101</v>
      </c>
      <c r="B11" s="449"/>
      <c r="C11" s="324">
        <v>1</v>
      </c>
      <c r="D11" s="450"/>
      <c r="E11" s="325"/>
      <c r="F11" s="324">
        <v>1</v>
      </c>
      <c r="G11" s="450"/>
      <c r="H11" s="325"/>
      <c r="I11" s="324">
        <v>1</v>
      </c>
      <c r="J11" s="450"/>
      <c r="K11" s="325"/>
      <c r="L11" s="451" t="s">
        <v>16</v>
      </c>
      <c r="M11" s="452"/>
      <c r="N11" s="451" t="s">
        <v>16</v>
      </c>
      <c r="O11" s="452"/>
    </row>
    <row r="12" spans="1:15" s="103" customFormat="1" ht="43.5" customHeight="1">
      <c r="A12" s="449" t="s">
        <v>100</v>
      </c>
      <c r="B12" s="449"/>
      <c r="C12" s="324">
        <v>9</v>
      </c>
      <c r="D12" s="450"/>
      <c r="E12" s="325"/>
      <c r="F12" s="324">
        <v>10</v>
      </c>
      <c r="G12" s="450"/>
      <c r="H12" s="325"/>
      <c r="I12" s="324">
        <v>9</v>
      </c>
      <c r="J12" s="450"/>
      <c r="K12" s="325"/>
      <c r="L12" s="451" t="s">
        <v>16</v>
      </c>
      <c r="M12" s="452"/>
      <c r="N12" s="451" t="s">
        <v>16</v>
      </c>
      <c r="O12" s="452"/>
    </row>
    <row r="13" spans="1:15" s="103" customFormat="1" ht="41.25" customHeight="1">
      <c r="A13" s="449" t="s">
        <v>102</v>
      </c>
      <c r="B13" s="449"/>
      <c r="C13" s="324">
        <v>123</v>
      </c>
      <c r="D13" s="450"/>
      <c r="E13" s="325"/>
      <c r="F13" s="324">
        <v>124</v>
      </c>
      <c r="G13" s="450"/>
      <c r="H13" s="325"/>
      <c r="I13" s="324">
        <v>130</v>
      </c>
      <c r="J13" s="450"/>
      <c r="K13" s="325"/>
      <c r="L13" s="451" t="s">
        <v>16</v>
      </c>
      <c r="M13" s="452"/>
      <c r="N13" s="451" t="s">
        <v>16</v>
      </c>
      <c r="O13" s="452"/>
    </row>
    <row r="14" spans="1:15" s="103" customFormat="1" ht="44.25" customHeight="1">
      <c r="A14" s="446" t="s">
        <v>157</v>
      </c>
      <c r="B14" s="446"/>
      <c r="C14" s="313">
        <f>SUM(C15:C17)</f>
        <v>11889</v>
      </c>
      <c r="D14" s="314"/>
      <c r="E14" s="315"/>
      <c r="F14" s="313">
        <f>SUM(F15:F17)</f>
        <v>24975</v>
      </c>
      <c r="G14" s="314"/>
      <c r="H14" s="315"/>
      <c r="I14" s="313">
        <f>SUM(I15:I17)</f>
        <v>13450</v>
      </c>
      <c r="J14" s="314"/>
      <c r="K14" s="315"/>
      <c r="L14" s="447" t="s">
        <v>16</v>
      </c>
      <c r="M14" s="448"/>
      <c r="N14" s="447" t="s">
        <v>16</v>
      </c>
      <c r="O14" s="448"/>
    </row>
    <row r="15" spans="1:15" s="103" customFormat="1" ht="33" customHeight="1">
      <c r="A15" s="449" t="s">
        <v>101</v>
      </c>
      <c r="B15" s="449"/>
      <c r="C15" s="324">
        <v>193</v>
      </c>
      <c r="D15" s="450"/>
      <c r="E15" s="325"/>
      <c r="F15" s="324">
        <v>563</v>
      </c>
      <c r="G15" s="450"/>
      <c r="H15" s="325"/>
      <c r="I15" s="324">
        <v>174</v>
      </c>
      <c r="J15" s="450"/>
      <c r="K15" s="325"/>
      <c r="L15" s="451" t="s">
        <v>16</v>
      </c>
      <c r="M15" s="452"/>
      <c r="N15" s="451" t="s">
        <v>16</v>
      </c>
      <c r="O15" s="452"/>
    </row>
    <row r="16" spans="1:15" s="103" customFormat="1" ht="33" customHeight="1">
      <c r="A16" s="449" t="s">
        <v>100</v>
      </c>
      <c r="B16" s="449"/>
      <c r="C16" s="324">
        <v>1412</v>
      </c>
      <c r="D16" s="450"/>
      <c r="E16" s="325"/>
      <c r="F16" s="324">
        <v>3237</v>
      </c>
      <c r="G16" s="450"/>
      <c r="H16" s="325"/>
      <c r="I16" s="324">
        <v>1482</v>
      </c>
      <c r="J16" s="450"/>
      <c r="K16" s="325"/>
      <c r="L16" s="451" t="s">
        <v>16</v>
      </c>
      <c r="M16" s="452"/>
      <c r="N16" s="451" t="s">
        <v>16</v>
      </c>
      <c r="O16" s="452"/>
    </row>
    <row r="17" spans="1:15" s="103" customFormat="1" ht="33" customHeight="1">
      <c r="A17" s="449" t="s">
        <v>102</v>
      </c>
      <c r="B17" s="449"/>
      <c r="C17" s="324">
        <v>10284</v>
      </c>
      <c r="D17" s="450"/>
      <c r="E17" s="325"/>
      <c r="F17" s="324">
        <v>21175</v>
      </c>
      <c r="G17" s="450"/>
      <c r="H17" s="325"/>
      <c r="I17" s="324">
        <v>11794</v>
      </c>
      <c r="J17" s="450"/>
      <c r="K17" s="325"/>
      <c r="L17" s="451" t="s">
        <v>16</v>
      </c>
      <c r="M17" s="452"/>
      <c r="N17" s="451" t="s">
        <v>16</v>
      </c>
      <c r="O17" s="452"/>
    </row>
    <row r="18" spans="1:15" s="103" customFormat="1" ht="47.25" customHeight="1">
      <c r="A18" s="446" t="s">
        <v>158</v>
      </c>
      <c r="B18" s="446"/>
      <c r="C18" s="313">
        <f>'I. Фін результат'!C95</f>
        <v>11889</v>
      </c>
      <c r="D18" s="314"/>
      <c r="E18" s="315"/>
      <c r="F18" s="313">
        <f>SUM(F19:H21)</f>
        <v>24975</v>
      </c>
      <c r="G18" s="314"/>
      <c r="H18" s="315"/>
      <c r="I18" s="313">
        <f>'I. Фін результат'!F95</f>
        <v>13450</v>
      </c>
      <c r="J18" s="314"/>
      <c r="K18" s="315"/>
      <c r="L18" s="447" t="s">
        <v>16</v>
      </c>
      <c r="M18" s="448"/>
      <c r="N18" s="447" t="s">
        <v>16</v>
      </c>
      <c r="O18" s="448"/>
    </row>
    <row r="19" spans="1:15" s="103" customFormat="1" ht="33" customHeight="1">
      <c r="A19" s="449" t="s">
        <v>101</v>
      </c>
      <c r="B19" s="449"/>
      <c r="C19" s="324">
        <v>193</v>
      </c>
      <c r="D19" s="450"/>
      <c r="E19" s="325"/>
      <c r="F19" s="324">
        <v>563</v>
      </c>
      <c r="G19" s="450"/>
      <c r="H19" s="325"/>
      <c r="I19" s="324">
        <v>174</v>
      </c>
      <c r="J19" s="450"/>
      <c r="K19" s="325"/>
      <c r="L19" s="451" t="s">
        <v>16</v>
      </c>
      <c r="M19" s="452"/>
      <c r="N19" s="451" t="s">
        <v>16</v>
      </c>
      <c r="O19" s="452"/>
    </row>
    <row r="20" spans="1:15" s="103" customFormat="1" ht="33" customHeight="1">
      <c r="A20" s="449" t="s">
        <v>100</v>
      </c>
      <c r="B20" s="449"/>
      <c r="C20" s="324">
        <v>1412</v>
      </c>
      <c r="D20" s="450"/>
      <c r="E20" s="325"/>
      <c r="F20" s="324">
        <v>3237</v>
      </c>
      <c r="G20" s="450"/>
      <c r="H20" s="325"/>
      <c r="I20" s="324">
        <v>1482</v>
      </c>
      <c r="J20" s="450"/>
      <c r="K20" s="325"/>
      <c r="L20" s="451" t="s">
        <v>16</v>
      </c>
      <c r="M20" s="452"/>
      <c r="N20" s="451" t="s">
        <v>16</v>
      </c>
      <c r="O20" s="452"/>
    </row>
    <row r="21" spans="1:15" s="103" customFormat="1" ht="33" customHeight="1">
      <c r="A21" s="449" t="s">
        <v>102</v>
      </c>
      <c r="B21" s="449"/>
      <c r="C21" s="324">
        <v>10284</v>
      </c>
      <c r="D21" s="450"/>
      <c r="E21" s="325"/>
      <c r="F21" s="324">
        <v>21175</v>
      </c>
      <c r="G21" s="450"/>
      <c r="H21" s="325"/>
      <c r="I21" s="324">
        <v>11794</v>
      </c>
      <c r="J21" s="450"/>
      <c r="K21" s="325"/>
      <c r="L21" s="451" t="s">
        <v>16</v>
      </c>
      <c r="M21" s="452"/>
      <c r="N21" s="451" t="s">
        <v>16</v>
      </c>
      <c r="O21" s="452"/>
    </row>
    <row r="22" spans="1:15" s="103" customFormat="1" ht="92.25" customHeight="1">
      <c r="A22" s="446" t="s">
        <v>189</v>
      </c>
      <c r="B22" s="446"/>
      <c r="C22" s="313">
        <f>(C18/C10)/6*1000</f>
        <v>14898.496240601504</v>
      </c>
      <c r="D22" s="314"/>
      <c r="E22" s="315"/>
      <c r="F22" s="313">
        <f>(F18/F10)/12*1000</f>
        <v>15416.666666666666</v>
      </c>
      <c r="G22" s="314"/>
      <c r="H22" s="315"/>
      <c r="I22" s="313">
        <f>(I18/I10)/6*1000</f>
        <v>16011.904761904763</v>
      </c>
      <c r="J22" s="314"/>
      <c r="K22" s="315"/>
      <c r="L22" s="447" t="s">
        <v>16</v>
      </c>
      <c r="M22" s="448"/>
      <c r="N22" s="447" t="s">
        <v>16</v>
      </c>
      <c r="O22" s="448"/>
    </row>
    <row r="23" spans="1:15" s="103" customFormat="1" ht="33" customHeight="1">
      <c r="A23" s="449" t="s">
        <v>101</v>
      </c>
      <c r="B23" s="449"/>
      <c r="C23" s="324">
        <f>(C19/C11)/6*1000</f>
        <v>32166.666666666664</v>
      </c>
      <c r="D23" s="450"/>
      <c r="E23" s="325"/>
      <c r="F23" s="324">
        <f>(F19/F11)/12*1000</f>
        <v>46916.666666666664</v>
      </c>
      <c r="G23" s="450"/>
      <c r="H23" s="325"/>
      <c r="I23" s="324">
        <f>(I19/I11)/6*1000</f>
        <v>29000</v>
      </c>
      <c r="J23" s="450"/>
      <c r="K23" s="325"/>
      <c r="L23" s="451" t="s">
        <v>16</v>
      </c>
      <c r="M23" s="452"/>
      <c r="N23" s="451" t="s">
        <v>16</v>
      </c>
      <c r="O23" s="452"/>
    </row>
    <row r="24" spans="1:15" s="103" customFormat="1" ht="33" customHeight="1">
      <c r="A24" s="449" t="s">
        <v>100</v>
      </c>
      <c r="B24" s="449"/>
      <c r="C24" s="324">
        <f>(C20/C12)/6*1000</f>
        <v>26148.14814814815</v>
      </c>
      <c r="D24" s="450"/>
      <c r="E24" s="325"/>
      <c r="F24" s="324">
        <f>(F20/F12)/12*1000</f>
        <v>26974.999999999996</v>
      </c>
      <c r="G24" s="450"/>
      <c r="H24" s="325"/>
      <c r="I24" s="324">
        <f>(I20/I12)/6*1000</f>
        <v>27444.444444444442</v>
      </c>
      <c r="J24" s="450"/>
      <c r="K24" s="325"/>
      <c r="L24" s="451" t="s">
        <v>16</v>
      </c>
      <c r="M24" s="452"/>
      <c r="N24" s="451" t="s">
        <v>16</v>
      </c>
      <c r="O24" s="452"/>
    </row>
    <row r="25" spans="1:15" s="103" customFormat="1" ht="33" customHeight="1">
      <c r="A25" s="449" t="s">
        <v>102</v>
      </c>
      <c r="B25" s="449"/>
      <c r="C25" s="324">
        <f>(C21/C13)/6*1000</f>
        <v>13934.959349593497</v>
      </c>
      <c r="D25" s="450"/>
      <c r="E25" s="325"/>
      <c r="F25" s="324">
        <f>(F21/F13)/12*1000</f>
        <v>14230.510752688173</v>
      </c>
      <c r="G25" s="450"/>
      <c r="H25" s="325"/>
      <c r="I25" s="324">
        <f>(I21/I13)/6*1000</f>
        <v>15120.51282051282</v>
      </c>
      <c r="J25" s="450"/>
      <c r="K25" s="325"/>
      <c r="L25" s="451" t="s">
        <v>16</v>
      </c>
      <c r="M25" s="452"/>
      <c r="N25" s="451" t="s">
        <v>16</v>
      </c>
      <c r="O25" s="452"/>
    </row>
    <row r="26" spans="1:15" s="103" customFormat="1" ht="13.5" customHeight="1">
      <c r="A26" s="453"/>
      <c r="B26" s="453"/>
      <c r="C26" s="453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5"/>
      <c r="O26" s="455"/>
    </row>
    <row r="27" spans="1:15" ht="20.25">
      <c r="A27" s="456" t="s">
        <v>159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</row>
    <row r="28" spans="1:15" ht="11.25" customHeight="1">
      <c r="A28" s="457"/>
      <c r="B28" s="457"/>
      <c r="C28" s="457"/>
      <c r="D28" s="457"/>
      <c r="E28" s="457"/>
      <c r="F28" s="457"/>
      <c r="G28" s="457"/>
      <c r="H28" s="457"/>
      <c r="I28" s="457"/>
      <c r="J28" s="144"/>
      <c r="K28" s="144"/>
      <c r="L28" s="144"/>
      <c r="M28" s="144"/>
      <c r="N28" s="144"/>
      <c r="O28" s="144"/>
    </row>
    <row r="29" spans="1:15" ht="22.5">
      <c r="A29" s="308" t="s">
        <v>218</v>
      </c>
      <c r="B29" s="308"/>
      <c r="C29" s="308"/>
      <c r="D29" s="308"/>
      <c r="E29" s="308"/>
      <c r="F29" s="308"/>
      <c r="G29" s="308"/>
      <c r="H29" s="308"/>
      <c r="I29" s="308"/>
      <c r="J29" s="308"/>
    </row>
    <row r="30" spans="1:15">
      <c r="A30" s="458"/>
    </row>
    <row r="31" spans="1:15" ht="52.5" customHeight="1">
      <c r="A31" s="366" t="s">
        <v>222</v>
      </c>
      <c r="B31" s="459"/>
      <c r="C31" s="367"/>
      <c r="D31" s="281" t="s">
        <v>311</v>
      </c>
      <c r="E31" s="281"/>
      <c r="F31" s="281"/>
      <c r="G31" s="281" t="s">
        <v>310</v>
      </c>
      <c r="H31" s="281"/>
      <c r="I31" s="281"/>
      <c r="J31" s="281" t="s">
        <v>223</v>
      </c>
      <c r="K31" s="281"/>
      <c r="L31" s="281"/>
      <c r="M31" s="460" t="s">
        <v>224</v>
      </c>
      <c r="N31" s="461"/>
      <c r="O31" s="462"/>
    </row>
    <row r="32" spans="1:15" ht="155.25" customHeight="1">
      <c r="A32" s="370"/>
      <c r="B32" s="463"/>
      <c r="C32" s="371"/>
      <c r="D32" s="244" t="s">
        <v>219</v>
      </c>
      <c r="E32" s="244" t="s">
        <v>220</v>
      </c>
      <c r="F32" s="244" t="s">
        <v>221</v>
      </c>
      <c r="G32" s="244" t="s">
        <v>219</v>
      </c>
      <c r="H32" s="244" t="s">
        <v>220</v>
      </c>
      <c r="I32" s="244" t="s">
        <v>221</v>
      </c>
      <c r="J32" s="244" t="s">
        <v>219</v>
      </c>
      <c r="K32" s="244" t="s">
        <v>220</v>
      </c>
      <c r="L32" s="244" t="s">
        <v>221</v>
      </c>
      <c r="M32" s="464" t="s">
        <v>225</v>
      </c>
      <c r="N32" s="464" t="s">
        <v>226</v>
      </c>
      <c r="O32" s="464" t="s">
        <v>227</v>
      </c>
    </row>
    <row r="33" spans="1:15" ht="25.5" customHeight="1">
      <c r="A33" s="460">
        <v>1</v>
      </c>
      <c r="B33" s="461"/>
      <c r="C33" s="462"/>
      <c r="D33" s="244">
        <v>2</v>
      </c>
      <c r="E33" s="244">
        <v>3</v>
      </c>
      <c r="F33" s="244">
        <v>4</v>
      </c>
      <c r="G33" s="244">
        <v>5</v>
      </c>
      <c r="H33" s="82">
        <v>6</v>
      </c>
      <c r="I33" s="82">
        <v>7</v>
      </c>
      <c r="J33" s="82">
        <v>8</v>
      </c>
      <c r="K33" s="82">
        <v>9</v>
      </c>
      <c r="L33" s="82">
        <v>10</v>
      </c>
      <c r="M33" s="82">
        <v>11</v>
      </c>
      <c r="N33" s="82">
        <v>12</v>
      </c>
      <c r="O33" s="82">
        <v>13</v>
      </c>
    </row>
    <row r="34" spans="1:15" ht="25.5" customHeight="1">
      <c r="A34" s="317" t="s">
        <v>265</v>
      </c>
      <c r="B34" s="318"/>
      <c r="C34" s="319"/>
      <c r="D34" s="465">
        <v>16594</v>
      </c>
      <c r="E34" s="465">
        <v>96475</v>
      </c>
      <c r="F34" s="465">
        <v>172</v>
      </c>
      <c r="G34" s="466">
        <v>17278</v>
      </c>
      <c r="H34" s="467">
        <v>103383</v>
      </c>
      <c r="I34" s="468">
        <v>167</v>
      </c>
      <c r="J34" s="469">
        <f t="shared" ref="J34:K35" si="0">G34-D34</f>
        <v>684</v>
      </c>
      <c r="K34" s="469">
        <f t="shared" si="0"/>
        <v>6908</v>
      </c>
      <c r="L34" s="470">
        <f t="shared" ref="L34:L35" si="1">I34-F34</f>
        <v>-5</v>
      </c>
      <c r="M34" s="471">
        <f t="shared" ref="M34:M35" si="2">(G34/D34)*100</f>
        <v>104.12197179703506</v>
      </c>
      <c r="N34" s="469">
        <f t="shared" ref="N34:N35" si="3">(H34/E34)*100</f>
        <v>107.16040424980564</v>
      </c>
      <c r="O34" s="470">
        <f t="shared" ref="O34:O35" si="4">(I34/F34)*100</f>
        <v>97.093023255813947</v>
      </c>
    </row>
    <row r="35" spans="1:15" ht="45" customHeight="1">
      <c r="A35" s="317" t="s">
        <v>238</v>
      </c>
      <c r="B35" s="318"/>
      <c r="C35" s="319"/>
      <c r="D35" s="465">
        <v>3600</v>
      </c>
      <c r="E35" s="465">
        <v>14748</v>
      </c>
      <c r="F35" s="465">
        <v>244</v>
      </c>
      <c r="G35" s="466">
        <v>2859</v>
      </c>
      <c r="H35" s="467">
        <v>13719</v>
      </c>
      <c r="I35" s="468">
        <v>208</v>
      </c>
      <c r="J35" s="469">
        <f t="shared" si="0"/>
        <v>-741</v>
      </c>
      <c r="K35" s="469">
        <f t="shared" si="0"/>
        <v>-1029</v>
      </c>
      <c r="L35" s="470">
        <f t="shared" si="1"/>
        <v>-36</v>
      </c>
      <c r="M35" s="471">
        <f t="shared" si="2"/>
        <v>79.416666666666671</v>
      </c>
      <c r="N35" s="469">
        <f t="shared" si="3"/>
        <v>93.022782750203419</v>
      </c>
      <c r="O35" s="470">
        <f t="shared" si="4"/>
        <v>85.245901639344254</v>
      </c>
    </row>
    <row r="36" spans="1:15" ht="36.75" customHeight="1">
      <c r="A36" s="317" t="s">
        <v>239</v>
      </c>
      <c r="B36" s="318"/>
      <c r="C36" s="319"/>
      <c r="D36" s="465">
        <v>240</v>
      </c>
      <c r="E36" s="465">
        <v>897</v>
      </c>
      <c r="F36" s="465">
        <v>268</v>
      </c>
      <c r="G36" s="466">
        <v>287</v>
      </c>
      <c r="H36" s="466">
        <v>796</v>
      </c>
      <c r="I36" s="469">
        <v>361</v>
      </c>
      <c r="J36" s="469">
        <f t="shared" ref="J36:L37" si="5">G36-D36</f>
        <v>47</v>
      </c>
      <c r="K36" s="469">
        <f t="shared" si="5"/>
        <v>-101</v>
      </c>
      <c r="L36" s="470">
        <f t="shared" si="5"/>
        <v>93</v>
      </c>
      <c r="M36" s="471">
        <f t="shared" ref="M36:O37" si="6">(G36/D36)*100</f>
        <v>119.58333333333333</v>
      </c>
      <c r="N36" s="469">
        <f t="shared" si="6"/>
        <v>88.740245261984398</v>
      </c>
      <c r="O36" s="470">
        <f t="shared" si="6"/>
        <v>134.70149253731341</v>
      </c>
    </row>
    <row r="37" spans="1:15" ht="33" customHeight="1">
      <c r="A37" s="320" t="s">
        <v>34</v>
      </c>
      <c r="B37" s="321"/>
      <c r="C37" s="322"/>
      <c r="D37" s="472">
        <f>SUM(D34:D36)</f>
        <v>20434</v>
      </c>
      <c r="E37" s="472"/>
      <c r="F37" s="472"/>
      <c r="G37" s="202">
        <f>SUM(G34:G36)</f>
        <v>20424</v>
      </c>
      <c r="H37" s="202"/>
      <c r="I37" s="203"/>
      <c r="J37" s="202">
        <f t="shared" si="5"/>
        <v>-10</v>
      </c>
      <c r="K37" s="202">
        <f t="shared" si="5"/>
        <v>0</v>
      </c>
      <c r="L37" s="203">
        <f t="shared" si="5"/>
        <v>0</v>
      </c>
      <c r="M37" s="473">
        <f t="shared" si="6"/>
        <v>99.951061955564256</v>
      </c>
      <c r="N37" s="202"/>
      <c r="O37" s="203"/>
    </row>
    <row r="38" spans="1:15">
      <c r="C38" s="79"/>
      <c r="D38" s="79"/>
      <c r="E38" s="79"/>
    </row>
    <row r="39" spans="1:15">
      <c r="C39" s="79"/>
      <c r="D39" s="79"/>
      <c r="E39" s="79"/>
    </row>
    <row r="40" spans="1:15">
      <c r="A40" s="241"/>
      <c r="C40" s="79"/>
      <c r="D40" s="79"/>
      <c r="E40" s="79"/>
    </row>
    <row r="41" spans="1:15">
      <c r="A41" s="474"/>
      <c r="C41" s="79"/>
      <c r="D41" s="79"/>
      <c r="E41" s="79"/>
      <c r="F41" s="474"/>
      <c r="G41" s="474"/>
      <c r="L41" s="274"/>
      <c r="M41" s="475"/>
      <c r="N41" s="475"/>
      <c r="O41" s="475"/>
    </row>
    <row r="42" spans="1:15">
      <c r="C42" s="79"/>
      <c r="D42" s="79"/>
      <c r="E42" s="79"/>
    </row>
    <row r="43" spans="1:15">
      <c r="C43" s="79"/>
      <c r="D43" s="79"/>
      <c r="E43" s="79"/>
    </row>
    <row r="44" spans="1:15">
      <c r="C44" s="79"/>
      <c r="D44" s="79"/>
      <c r="E44" s="79"/>
    </row>
    <row r="45" spans="1:15">
      <c r="C45" s="79"/>
      <c r="D45" s="79"/>
      <c r="E45" s="79"/>
    </row>
    <row r="46" spans="1:15">
      <c r="C46" s="79"/>
      <c r="D46" s="79"/>
      <c r="E46" s="79"/>
    </row>
    <row r="47" spans="1:15">
      <c r="C47" s="79"/>
      <c r="D47" s="79"/>
      <c r="E47" s="79"/>
    </row>
    <row r="48" spans="1:15">
      <c r="C48" s="79"/>
      <c r="D48" s="79"/>
      <c r="E48" s="79"/>
    </row>
    <row r="49" spans="3:5">
      <c r="C49" s="79"/>
      <c r="D49" s="79"/>
      <c r="E49" s="79"/>
    </row>
    <row r="50" spans="3:5">
      <c r="C50" s="79"/>
      <c r="D50" s="79"/>
      <c r="E50" s="79"/>
    </row>
    <row r="51" spans="3:5">
      <c r="C51" s="79"/>
      <c r="D51" s="79"/>
      <c r="E51" s="79"/>
    </row>
  </sheetData>
  <mergeCells count="127">
    <mergeCell ref="L41:O41"/>
    <mergeCell ref="A33:C33"/>
    <mergeCell ref="A36:C36"/>
    <mergeCell ref="A37:C37"/>
    <mergeCell ref="M31:O31"/>
    <mergeCell ref="D31:F31"/>
    <mergeCell ref="G31:I31"/>
    <mergeCell ref="J31:L31"/>
    <mergeCell ref="A34:C34"/>
    <mergeCell ref="A35:C35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" footer="0"/>
  <pageSetup paperSize="9" scale="52" orientation="landscape" r:id="rId1"/>
  <headerFooter alignWithMargins="0"/>
  <ignoredErrors>
    <ignoredError sqref="D37 G37" formulaRange="1"/>
    <ignoredError sqref="J22:K22 J25:K25 J23:K23 J24:K24" evalError="1"/>
    <ignoredError sqref="I23 F22:F24 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2"/>
  <sheetViews>
    <sheetView view="pageBreakPreview" topLeftCell="A8" zoomScale="60" zoomScaleNormal="50" workbookViewId="0">
      <selection activeCell="AL29" sqref="AL29"/>
    </sheetView>
  </sheetViews>
  <sheetFormatPr defaultRowHeight="18.75"/>
  <cols>
    <col min="1" max="2" width="4.42578125" style="249" customWidth="1"/>
    <col min="3" max="3" width="28.7109375" style="249" customWidth="1"/>
    <col min="4" max="6" width="8.42578125" style="249" customWidth="1"/>
    <col min="7" max="9" width="11.28515625" style="249" customWidth="1"/>
    <col min="10" max="10" width="8.7109375" style="249" customWidth="1"/>
    <col min="11" max="11" width="5.85546875" style="249" customWidth="1"/>
    <col min="12" max="12" width="2.42578125" style="249" hidden="1" customWidth="1"/>
    <col min="13" max="13" width="12.28515625" style="249" customWidth="1"/>
    <col min="14" max="14" width="12.5703125" style="249" customWidth="1"/>
    <col min="15" max="15" width="14.5703125" style="249" customWidth="1"/>
    <col min="16" max="16" width="14" style="249" customWidth="1"/>
    <col min="17" max="17" width="12.5703125" style="249" customWidth="1"/>
    <col min="18" max="18" width="12.28515625" style="249" customWidth="1"/>
    <col min="19" max="19" width="14.5703125" style="249" customWidth="1"/>
    <col min="20" max="20" width="14" style="249" customWidth="1"/>
    <col min="21" max="21" width="12.5703125" style="249" customWidth="1"/>
    <col min="22" max="22" width="12.28515625" style="249" customWidth="1"/>
    <col min="23" max="23" width="14.85546875" style="249" customWidth="1"/>
    <col min="24" max="24" width="14" style="249" customWidth="1"/>
    <col min="25" max="25" width="12.5703125" style="249" customWidth="1"/>
    <col min="26" max="26" width="12.28515625" style="249" customWidth="1"/>
    <col min="27" max="27" width="14.5703125" style="249" customWidth="1"/>
    <col min="28" max="28" width="13.7109375" style="249" customWidth="1"/>
    <col min="29" max="29" width="12.28515625" style="249" customWidth="1"/>
    <col min="30" max="31" width="14.5703125" style="249" customWidth="1"/>
    <col min="32" max="32" width="14" style="249" customWidth="1"/>
    <col min="33" max="16384" width="9.140625" style="249"/>
  </cols>
  <sheetData>
    <row r="1" spans="1:32" ht="20.25" hidden="1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144"/>
      <c r="R1" s="251"/>
      <c r="S1" s="251"/>
      <c r="T1" s="251"/>
      <c r="U1" s="251"/>
      <c r="V1" s="251"/>
      <c r="W1" s="144"/>
      <c r="X1" s="144"/>
      <c r="Y1" s="144"/>
      <c r="Z1" s="144"/>
      <c r="AA1" s="144"/>
      <c r="AB1" s="144"/>
      <c r="AC1" s="144"/>
      <c r="AD1" s="144"/>
      <c r="AE1" s="144"/>
      <c r="AF1" s="251"/>
    </row>
    <row r="2" spans="1:32" ht="32.25" customHeight="1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144"/>
      <c r="R2" s="251"/>
      <c r="S2" s="251"/>
      <c r="T2" s="251"/>
      <c r="U2" s="251"/>
      <c r="V2" s="251"/>
      <c r="W2" s="144"/>
      <c r="X2" s="144"/>
      <c r="Y2" s="144"/>
      <c r="Z2" s="144"/>
      <c r="AA2" s="144"/>
      <c r="AB2" s="144"/>
      <c r="AC2" s="144"/>
      <c r="AD2" s="144"/>
      <c r="AE2" s="144"/>
      <c r="AF2" s="251"/>
    </row>
    <row r="3" spans="1:32" s="146" customFormat="1" ht="32.25" customHeight="1">
      <c r="A3" s="145"/>
      <c r="B3" s="145"/>
      <c r="C3" s="145" t="s">
        <v>312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ht="27.75" customHeight="1">
      <c r="A4" s="147"/>
      <c r="B4" s="147"/>
      <c r="C4" s="147"/>
      <c r="D4" s="147"/>
      <c r="E4" s="147"/>
      <c r="F4" s="147"/>
      <c r="G4" s="147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7"/>
      <c r="X4" s="144"/>
      <c r="Y4" s="144"/>
      <c r="Z4" s="352"/>
      <c r="AA4" s="352"/>
      <c r="AB4" s="352"/>
      <c r="AC4" s="144"/>
      <c r="AD4" s="352" t="s">
        <v>160</v>
      </c>
      <c r="AE4" s="352"/>
      <c r="AF4" s="352"/>
    </row>
    <row r="5" spans="1:32" ht="38.25" customHeight="1">
      <c r="A5" s="363" t="s">
        <v>32</v>
      </c>
      <c r="B5" s="341" t="s">
        <v>90</v>
      </c>
      <c r="C5" s="342"/>
      <c r="D5" s="342"/>
      <c r="E5" s="342"/>
      <c r="F5" s="342"/>
      <c r="G5" s="342"/>
      <c r="H5" s="342"/>
      <c r="I5" s="342"/>
      <c r="J5" s="342"/>
      <c r="K5" s="342"/>
      <c r="L5" s="343"/>
      <c r="M5" s="335" t="s">
        <v>33</v>
      </c>
      <c r="N5" s="336"/>
      <c r="O5" s="336"/>
      <c r="P5" s="337"/>
      <c r="Q5" s="335" t="s">
        <v>52</v>
      </c>
      <c r="R5" s="336"/>
      <c r="S5" s="336"/>
      <c r="T5" s="337"/>
      <c r="U5" s="335" t="s">
        <v>110</v>
      </c>
      <c r="V5" s="336"/>
      <c r="W5" s="336"/>
      <c r="X5" s="337"/>
      <c r="Y5" s="335" t="s">
        <v>64</v>
      </c>
      <c r="Z5" s="336"/>
      <c r="AA5" s="336"/>
      <c r="AB5" s="337"/>
      <c r="AC5" s="335" t="s">
        <v>34</v>
      </c>
      <c r="AD5" s="336"/>
      <c r="AE5" s="336"/>
      <c r="AF5" s="337"/>
    </row>
    <row r="6" spans="1:32" ht="34.5" customHeight="1">
      <c r="A6" s="364"/>
      <c r="B6" s="344"/>
      <c r="C6" s="345"/>
      <c r="D6" s="345"/>
      <c r="E6" s="345"/>
      <c r="F6" s="345"/>
      <c r="G6" s="345"/>
      <c r="H6" s="345"/>
      <c r="I6" s="345"/>
      <c r="J6" s="345"/>
      <c r="K6" s="345"/>
      <c r="L6" s="346"/>
      <c r="M6" s="333" t="s">
        <v>88</v>
      </c>
      <c r="N6" s="333" t="s">
        <v>89</v>
      </c>
      <c r="O6" s="333" t="s">
        <v>96</v>
      </c>
      <c r="P6" s="333" t="s">
        <v>97</v>
      </c>
      <c r="Q6" s="333" t="s">
        <v>88</v>
      </c>
      <c r="R6" s="333" t="s">
        <v>89</v>
      </c>
      <c r="S6" s="333" t="s">
        <v>96</v>
      </c>
      <c r="T6" s="333" t="s">
        <v>97</v>
      </c>
      <c r="U6" s="333" t="s">
        <v>88</v>
      </c>
      <c r="V6" s="333" t="s">
        <v>89</v>
      </c>
      <c r="W6" s="333" t="s">
        <v>96</v>
      </c>
      <c r="X6" s="333" t="s">
        <v>97</v>
      </c>
      <c r="Y6" s="333" t="s">
        <v>88</v>
      </c>
      <c r="Z6" s="333" t="s">
        <v>89</v>
      </c>
      <c r="AA6" s="333" t="s">
        <v>96</v>
      </c>
      <c r="AB6" s="333" t="s">
        <v>97</v>
      </c>
      <c r="AC6" s="333" t="s">
        <v>88</v>
      </c>
      <c r="AD6" s="333" t="s">
        <v>89</v>
      </c>
      <c r="AE6" s="333" t="s">
        <v>96</v>
      </c>
      <c r="AF6" s="333" t="s">
        <v>97</v>
      </c>
    </row>
    <row r="7" spans="1:32" ht="24.95" customHeight="1">
      <c r="A7" s="365"/>
      <c r="B7" s="347"/>
      <c r="C7" s="348"/>
      <c r="D7" s="348"/>
      <c r="E7" s="348"/>
      <c r="F7" s="348"/>
      <c r="G7" s="348"/>
      <c r="H7" s="348"/>
      <c r="I7" s="348"/>
      <c r="J7" s="348"/>
      <c r="K7" s="348"/>
      <c r="L7" s="349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</row>
    <row r="8" spans="1:32" ht="33.75" customHeight="1">
      <c r="A8" s="250">
        <v>1</v>
      </c>
      <c r="B8" s="372">
        <v>2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254">
        <v>3</v>
      </c>
      <c r="N8" s="254">
        <v>4</v>
      </c>
      <c r="O8" s="254">
        <v>5</v>
      </c>
      <c r="P8" s="254">
        <v>6</v>
      </c>
      <c r="Q8" s="254">
        <v>7</v>
      </c>
      <c r="R8" s="254">
        <v>8</v>
      </c>
      <c r="S8" s="254">
        <v>9</v>
      </c>
      <c r="T8" s="254">
        <v>10</v>
      </c>
      <c r="U8" s="254">
        <v>11</v>
      </c>
      <c r="V8" s="254">
        <v>12</v>
      </c>
      <c r="W8" s="254">
        <v>13</v>
      </c>
      <c r="X8" s="254">
        <v>14</v>
      </c>
      <c r="Y8" s="254">
        <v>15</v>
      </c>
      <c r="Z8" s="254">
        <v>16</v>
      </c>
      <c r="AA8" s="254">
        <v>17</v>
      </c>
      <c r="AB8" s="254">
        <v>18</v>
      </c>
      <c r="AC8" s="254">
        <v>19</v>
      </c>
      <c r="AD8" s="254">
        <v>20</v>
      </c>
      <c r="AE8" s="254">
        <v>21</v>
      </c>
      <c r="AF8" s="254">
        <v>22</v>
      </c>
    </row>
    <row r="9" spans="1:32" ht="33.75" customHeight="1">
      <c r="A9" s="476">
        <v>1</v>
      </c>
      <c r="B9" s="477" t="s">
        <v>276</v>
      </c>
      <c r="C9" s="478"/>
      <c r="D9" s="478"/>
      <c r="E9" s="478"/>
      <c r="F9" s="478"/>
      <c r="G9" s="478"/>
      <c r="H9" s="478"/>
      <c r="I9" s="478"/>
      <c r="J9" s="478"/>
      <c r="K9" s="478"/>
      <c r="L9" s="479"/>
      <c r="M9" s="230">
        <v>0</v>
      </c>
      <c r="N9" s="230">
        <v>0</v>
      </c>
      <c r="O9" s="230">
        <f t="shared" ref="O9:O24" si="0">N9-M9</f>
        <v>0</v>
      </c>
      <c r="P9" s="480" t="e">
        <f t="shared" ref="P9:P24" si="1">N9/M9*100</f>
        <v>#DIV/0!</v>
      </c>
      <c r="Q9" s="230">
        <v>0</v>
      </c>
      <c r="R9" s="230">
        <v>0</v>
      </c>
      <c r="S9" s="230">
        <f t="shared" ref="S9:S24" si="2">R9-Q9</f>
        <v>0</v>
      </c>
      <c r="T9" s="480" t="e">
        <f t="shared" ref="T9:T24" si="3">R9/Q9*100</f>
        <v>#DIV/0!</v>
      </c>
      <c r="U9" s="229">
        <f>SUM(U10:U10)</f>
        <v>0</v>
      </c>
      <c r="V9" s="229">
        <f>SUM(V10:V10)</f>
        <v>100</v>
      </c>
      <c r="W9" s="230">
        <f t="shared" ref="W9:W24" si="4">V9-U9</f>
        <v>100</v>
      </c>
      <c r="X9" s="480" t="e">
        <f t="shared" ref="X9:X24" si="5">V9/U9*100</f>
        <v>#DIV/0!</v>
      </c>
      <c r="Y9" s="230">
        <v>0</v>
      </c>
      <c r="Z9" s="230">
        <v>0</v>
      </c>
      <c r="AA9" s="230">
        <f t="shared" ref="AA9:AA24" si="6">Z9-Y9</f>
        <v>0</v>
      </c>
      <c r="AB9" s="480" t="e">
        <f t="shared" ref="AB9:AB24" si="7">Z9/Y9*100</f>
        <v>#DIV/0!</v>
      </c>
      <c r="AC9" s="229">
        <f t="shared" ref="AC9:AD28" si="8">SUM(M9,Q9,U9,Y9)</f>
        <v>0</v>
      </c>
      <c r="AD9" s="229">
        <f t="shared" si="8"/>
        <v>100</v>
      </c>
      <c r="AE9" s="230">
        <f t="shared" ref="AE9:AE24" si="9">AD9-AC9</f>
        <v>100</v>
      </c>
      <c r="AF9" s="480" t="e">
        <f t="shared" ref="AF9:AF24" si="10">AD9/AC9*100</f>
        <v>#DIV/0!</v>
      </c>
    </row>
    <row r="10" spans="1:32" ht="25.5" customHeight="1">
      <c r="A10" s="476"/>
      <c r="B10" s="356" t="s">
        <v>284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30">
        <v>0</v>
      </c>
      <c r="N10" s="230">
        <v>0</v>
      </c>
      <c r="O10" s="230">
        <f t="shared" ref="O10" si="11">N10-M10</f>
        <v>0</v>
      </c>
      <c r="P10" s="480" t="e">
        <f t="shared" ref="P10" si="12">N10/M10*100</f>
        <v>#DIV/0!</v>
      </c>
      <c r="Q10" s="230">
        <v>0</v>
      </c>
      <c r="R10" s="230">
        <v>0</v>
      </c>
      <c r="S10" s="230">
        <f t="shared" ref="S10" si="13">R10-Q10</f>
        <v>0</v>
      </c>
      <c r="T10" s="480" t="e">
        <f t="shared" ref="T10" si="14">R10/Q10*100</f>
        <v>#DIV/0!</v>
      </c>
      <c r="U10" s="230">
        <v>0</v>
      </c>
      <c r="V10" s="230">
        <v>100</v>
      </c>
      <c r="W10" s="230">
        <f t="shared" ref="W10" si="15">V10-U10</f>
        <v>100</v>
      </c>
      <c r="X10" s="480" t="e">
        <f t="shared" ref="X10" si="16">V10/U10*100</f>
        <v>#DIV/0!</v>
      </c>
      <c r="Y10" s="230">
        <v>0</v>
      </c>
      <c r="Z10" s="230">
        <v>0</v>
      </c>
      <c r="AA10" s="230">
        <f t="shared" ref="AA10" si="17">Z10-Y10</f>
        <v>0</v>
      </c>
      <c r="AB10" s="480" t="e">
        <f t="shared" ref="AB10" si="18">Z10/Y10*100</f>
        <v>#DIV/0!</v>
      </c>
      <c r="AC10" s="230">
        <f t="shared" ref="AC10" si="19">SUM(M10,Q10,U10,Y10)</f>
        <v>0</v>
      </c>
      <c r="AD10" s="230">
        <f t="shared" ref="AD10" si="20">SUM(N10,R10,V10,Z10)</f>
        <v>100</v>
      </c>
      <c r="AE10" s="230">
        <f t="shared" ref="AE10" si="21">AD10-AC10</f>
        <v>100</v>
      </c>
      <c r="AF10" s="480" t="e">
        <f t="shared" ref="AF10" si="22">AD10/AC10*100</f>
        <v>#DIV/0!</v>
      </c>
    </row>
    <row r="11" spans="1:32" ht="46.5" customHeight="1">
      <c r="A11" s="481">
        <v>2</v>
      </c>
      <c r="B11" s="482" t="s">
        <v>240</v>
      </c>
      <c r="C11" s="483"/>
      <c r="D11" s="483"/>
      <c r="E11" s="483"/>
      <c r="F11" s="483"/>
      <c r="G11" s="483"/>
      <c r="H11" s="483"/>
      <c r="I11" s="483"/>
      <c r="J11" s="483"/>
      <c r="K11" s="483"/>
      <c r="L11" s="484"/>
      <c r="M11" s="230">
        <v>0</v>
      </c>
      <c r="N11" s="230">
        <v>0</v>
      </c>
      <c r="O11" s="230">
        <f t="shared" si="0"/>
        <v>0</v>
      </c>
      <c r="P11" s="480" t="e">
        <f t="shared" si="1"/>
        <v>#DIV/0!</v>
      </c>
      <c r="Q11" s="230">
        <v>0</v>
      </c>
      <c r="R11" s="230">
        <v>0</v>
      </c>
      <c r="S11" s="230">
        <f t="shared" si="2"/>
        <v>0</v>
      </c>
      <c r="T11" s="480" t="e">
        <f t="shared" si="3"/>
        <v>#DIV/0!</v>
      </c>
      <c r="U11" s="229">
        <f>SUM(U12:U17)</f>
        <v>50</v>
      </c>
      <c r="V11" s="229">
        <f>SUM(V12:V17)</f>
        <v>34</v>
      </c>
      <c r="W11" s="230">
        <f t="shared" si="4"/>
        <v>-16</v>
      </c>
      <c r="X11" s="485">
        <f t="shared" si="5"/>
        <v>68</v>
      </c>
      <c r="Y11" s="230">
        <v>0</v>
      </c>
      <c r="Z11" s="230">
        <v>0</v>
      </c>
      <c r="AA11" s="230">
        <f t="shared" si="6"/>
        <v>0</v>
      </c>
      <c r="AB11" s="480" t="e">
        <f t="shared" si="7"/>
        <v>#DIV/0!</v>
      </c>
      <c r="AC11" s="229">
        <f t="shared" si="8"/>
        <v>50</v>
      </c>
      <c r="AD11" s="229">
        <f t="shared" si="8"/>
        <v>34</v>
      </c>
      <c r="AE11" s="230">
        <f t="shared" si="9"/>
        <v>-16</v>
      </c>
      <c r="AF11" s="485">
        <f t="shared" si="10"/>
        <v>68</v>
      </c>
    </row>
    <row r="12" spans="1:32" ht="29.25" customHeight="1">
      <c r="A12" s="481"/>
      <c r="B12" s="327" t="s">
        <v>236</v>
      </c>
      <c r="C12" s="486"/>
      <c r="D12" s="486"/>
      <c r="E12" s="486"/>
      <c r="F12" s="486"/>
      <c r="G12" s="486"/>
      <c r="H12" s="486"/>
      <c r="I12" s="486"/>
      <c r="J12" s="486"/>
      <c r="K12" s="486"/>
      <c r="L12" s="487"/>
      <c r="M12" s="230">
        <v>0</v>
      </c>
      <c r="N12" s="230">
        <v>0</v>
      </c>
      <c r="O12" s="230">
        <f t="shared" si="0"/>
        <v>0</v>
      </c>
      <c r="P12" s="480" t="e">
        <f t="shared" si="1"/>
        <v>#DIV/0!</v>
      </c>
      <c r="Q12" s="230">
        <v>0</v>
      </c>
      <c r="R12" s="230">
        <v>0</v>
      </c>
      <c r="S12" s="230">
        <f t="shared" si="2"/>
        <v>0</v>
      </c>
      <c r="T12" s="480" t="e">
        <f t="shared" si="3"/>
        <v>#DIV/0!</v>
      </c>
      <c r="U12" s="230">
        <v>50</v>
      </c>
      <c r="V12" s="230">
        <v>0</v>
      </c>
      <c r="W12" s="230">
        <f t="shared" si="4"/>
        <v>-50</v>
      </c>
      <c r="X12" s="485">
        <f t="shared" si="5"/>
        <v>0</v>
      </c>
      <c r="Y12" s="230">
        <v>0</v>
      </c>
      <c r="Z12" s="230">
        <v>0</v>
      </c>
      <c r="AA12" s="230">
        <f t="shared" si="6"/>
        <v>0</v>
      </c>
      <c r="AB12" s="480" t="e">
        <f t="shared" si="7"/>
        <v>#DIV/0!</v>
      </c>
      <c r="AC12" s="230">
        <f t="shared" si="8"/>
        <v>50</v>
      </c>
      <c r="AD12" s="230">
        <f t="shared" si="8"/>
        <v>0</v>
      </c>
      <c r="AE12" s="230">
        <f t="shared" si="9"/>
        <v>-50</v>
      </c>
      <c r="AF12" s="485">
        <f t="shared" si="10"/>
        <v>0</v>
      </c>
    </row>
    <row r="13" spans="1:32" ht="30" customHeight="1">
      <c r="A13" s="481"/>
      <c r="B13" s="353" t="s">
        <v>329</v>
      </c>
      <c r="C13" s="354"/>
      <c r="D13" s="354"/>
      <c r="E13" s="354"/>
      <c r="F13" s="354"/>
      <c r="G13" s="354"/>
      <c r="H13" s="354"/>
      <c r="I13" s="354"/>
      <c r="J13" s="354"/>
      <c r="K13" s="354"/>
      <c r="L13" s="355"/>
      <c r="M13" s="230">
        <v>0</v>
      </c>
      <c r="N13" s="230">
        <v>0</v>
      </c>
      <c r="O13" s="230">
        <f t="shared" si="0"/>
        <v>0</v>
      </c>
      <c r="P13" s="480" t="e">
        <f t="shared" si="1"/>
        <v>#DIV/0!</v>
      </c>
      <c r="Q13" s="230">
        <v>0</v>
      </c>
      <c r="R13" s="230">
        <v>0</v>
      </c>
      <c r="S13" s="230">
        <f t="shared" si="2"/>
        <v>0</v>
      </c>
      <c r="T13" s="480" t="e">
        <f t="shared" si="3"/>
        <v>#DIV/0!</v>
      </c>
      <c r="U13" s="230">
        <v>0</v>
      </c>
      <c r="V13" s="230">
        <v>12</v>
      </c>
      <c r="W13" s="230">
        <f t="shared" si="4"/>
        <v>12</v>
      </c>
      <c r="X13" s="480" t="e">
        <f t="shared" si="5"/>
        <v>#DIV/0!</v>
      </c>
      <c r="Y13" s="230">
        <v>0</v>
      </c>
      <c r="Z13" s="230">
        <v>0</v>
      </c>
      <c r="AA13" s="230">
        <f t="shared" si="6"/>
        <v>0</v>
      </c>
      <c r="AB13" s="480" t="e">
        <f t="shared" si="7"/>
        <v>#DIV/0!</v>
      </c>
      <c r="AC13" s="230">
        <f t="shared" si="8"/>
        <v>0</v>
      </c>
      <c r="AD13" s="230">
        <f t="shared" si="8"/>
        <v>12</v>
      </c>
      <c r="AE13" s="230">
        <f t="shared" si="9"/>
        <v>12</v>
      </c>
      <c r="AF13" s="480" t="e">
        <f t="shared" si="10"/>
        <v>#DIV/0!</v>
      </c>
    </row>
    <row r="14" spans="1:32" ht="30" customHeight="1">
      <c r="A14" s="481"/>
      <c r="B14" s="353" t="s">
        <v>322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5"/>
      <c r="M14" s="230">
        <v>0</v>
      </c>
      <c r="N14" s="230">
        <v>0</v>
      </c>
      <c r="O14" s="230">
        <f t="shared" ref="O14" si="23">N14-M14</f>
        <v>0</v>
      </c>
      <c r="P14" s="480" t="e">
        <f t="shared" ref="P14" si="24">N14/M14*100</f>
        <v>#DIV/0!</v>
      </c>
      <c r="Q14" s="230">
        <v>0</v>
      </c>
      <c r="R14" s="230">
        <v>0</v>
      </c>
      <c r="S14" s="230">
        <f t="shared" ref="S14" si="25">R14-Q14</f>
        <v>0</v>
      </c>
      <c r="T14" s="480" t="e">
        <f t="shared" ref="T14" si="26">R14/Q14*100</f>
        <v>#DIV/0!</v>
      </c>
      <c r="U14" s="230">
        <v>0</v>
      </c>
      <c r="V14" s="230">
        <v>4</v>
      </c>
      <c r="W14" s="230">
        <f t="shared" ref="W14" si="27">V14-U14</f>
        <v>4</v>
      </c>
      <c r="X14" s="480" t="e">
        <f t="shared" ref="X14" si="28">V14/U14*100</f>
        <v>#DIV/0!</v>
      </c>
      <c r="Y14" s="230">
        <v>0</v>
      </c>
      <c r="Z14" s="230">
        <v>0</v>
      </c>
      <c r="AA14" s="230">
        <f t="shared" ref="AA14" si="29">Z14-Y14</f>
        <v>0</v>
      </c>
      <c r="AB14" s="480" t="e">
        <f t="shared" ref="AB14" si="30">Z14/Y14*100</f>
        <v>#DIV/0!</v>
      </c>
      <c r="AC14" s="230">
        <f t="shared" ref="AC14" si="31">SUM(M14,Q14,U14,Y14)</f>
        <v>0</v>
      </c>
      <c r="AD14" s="230">
        <f t="shared" ref="AD14" si="32">SUM(N14,R14,V14,Z14)</f>
        <v>4</v>
      </c>
      <c r="AE14" s="230">
        <f t="shared" ref="AE14" si="33">AD14-AC14</f>
        <v>4</v>
      </c>
      <c r="AF14" s="480" t="e">
        <f t="shared" ref="AF14" si="34">AD14/AC14*100</f>
        <v>#DIV/0!</v>
      </c>
    </row>
    <row r="15" spans="1:32" ht="28.5" customHeight="1">
      <c r="A15" s="481"/>
      <c r="B15" s="353" t="s">
        <v>330</v>
      </c>
      <c r="C15" s="354"/>
      <c r="D15" s="354"/>
      <c r="E15" s="354"/>
      <c r="F15" s="354"/>
      <c r="G15" s="354"/>
      <c r="H15" s="354"/>
      <c r="I15" s="354"/>
      <c r="J15" s="354"/>
      <c r="K15" s="354"/>
      <c r="L15" s="355"/>
      <c r="M15" s="230">
        <v>0</v>
      </c>
      <c r="N15" s="230">
        <v>0</v>
      </c>
      <c r="O15" s="230">
        <f t="shared" ref="O15" si="35">N15-M15</f>
        <v>0</v>
      </c>
      <c r="P15" s="480" t="e">
        <f t="shared" ref="P15" si="36">N15/M15*100</f>
        <v>#DIV/0!</v>
      </c>
      <c r="Q15" s="230">
        <v>0</v>
      </c>
      <c r="R15" s="230">
        <v>0</v>
      </c>
      <c r="S15" s="230">
        <f t="shared" ref="S15" si="37">R15-Q15</f>
        <v>0</v>
      </c>
      <c r="T15" s="480" t="e">
        <f t="shared" ref="T15" si="38">R15/Q15*100</f>
        <v>#DIV/0!</v>
      </c>
      <c r="U15" s="230">
        <v>0</v>
      </c>
      <c r="V15" s="230">
        <v>4</v>
      </c>
      <c r="W15" s="230">
        <f t="shared" ref="W15" si="39">V15-U15</f>
        <v>4</v>
      </c>
      <c r="X15" s="480" t="e">
        <f t="shared" ref="X15" si="40">V15/U15*100</f>
        <v>#DIV/0!</v>
      </c>
      <c r="Y15" s="230">
        <v>0</v>
      </c>
      <c r="Z15" s="230">
        <v>0</v>
      </c>
      <c r="AA15" s="230">
        <f t="shared" ref="AA15" si="41">Z15-Y15</f>
        <v>0</v>
      </c>
      <c r="AB15" s="480" t="e">
        <f t="shared" ref="AB15" si="42">Z15/Y15*100</f>
        <v>#DIV/0!</v>
      </c>
      <c r="AC15" s="230">
        <f t="shared" ref="AC15" si="43">SUM(M15,Q15,U15,Y15)</f>
        <v>0</v>
      </c>
      <c r="AD15" s="230">
        <f t="shared" ref="AD15" si="44">SUM(N15,R15,V15,Z15)</f>
        <v>4</v>
      </c>
      <c r="AE15" s="230">
        <f t="shared" ref="AE15" si="45">AD15-AC15</f>
        <v>4</v>
      </c>
      <c r="AF15" s="480" t="e">
        <f t="shared" ref="AF15" si="46">AD15/AC15*100</f>
        <v>#DIV/0!</v>
      </c>
    </row>
    <row r="16" spans="1:32" ht="30" customHeight="1">
      <c r="A16" s="481"/>
      <c r="B16" s="353" t="s">
        <v>331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5"/>
      <c r="M16" s="230">
        <v>0</v>
      </c>
      <c r="N16" s="230">
        <v>0</v>
      </c>
      <c r="O16" s="230">
        <f t="shared" ref="O16" si="47">N16-M16</f>
        <v>0</v>
      </c>
      <c r="P16" s="480" t="e">
        <f t="shared" ref="P16" si="48">N16/M16*100</f>
        <v>#DIV/0!</v>
      </c>
      <c r="Q16" s="230">
        <v>0</v>
      </c>
      <c r="R16" s="230">
        <v>0</v>
      </c>
      <c r="S16" s="230">
        <f t="shared" ref="S16" si="49">R16-Q16</f>
        <v>0</v>
      </c>
      <c r="T16" s="480" t="e">
        <f t="shared" ref="T16" si="50">R16/Q16*100</f>
        <v>#DIV/0!</v>
      </c>
      <c r="U16" s="230">
        <v>0</v>
      </c>
      <c r="V16" s="230">
        <v>1</v>
      </c>
      <c r="W16" s="230">
        <f t="shared" ref="W16" si="51">V16-U16</f>
        <v>1</v>
      </c>
      <c r="X16" s="480" t="e">
        <f t="shared" ref="X16" si="52">V16/U16*100</f>
        <v>#DIV/0!</v>
      </c>
      <c r="Y16" s="230">
        <v>0</v>
      </c>
      <c r="Z16" s="230">
        <v>0</v>
      </c>
      <c r="AA16" s="230">
        <f t="shared" ref="AA16" si="53">Z16-Y16</f>
        <v>0</v>
      </c>
      <c r="AB16" s="480" t="e">
        <f t="shared" ref="AB16" si="54">Z16/Y16*100</f>
        <v>#DIV/0!</v>
      </c>
      <c r="AC16" s="230">
        <f t="shared" ref="AC16" si="55">SUM(M16,Q16,U16,Y16)</f>
        <v>0</v>
      </c>
      <c r="AD16" s="230">
        <f t="shared" ref="AD16" si="56">SUM(N16,R16,V16,Z16)</f>
        <v>1</v>
      </c>
      <c r="AE16" s="230">
        <f t="shared" ref="AE16" si="57">AD16-AC16</f>
        <v>1</v>
      </c>
      <c r="AF16" s="480" t="e">
        <f t="shared" ref="AF16" si="58">AD16/AC16*100</f>
        <v>#DIV/0!</v>
      </c>
    </row>
    <row r="17" spans="1:32" ht="27.75" customHeight="1">
      <c r="A17" s="481"/>
      <c r="B17" s="353" t="s">
        <v>328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5"/>
      <c r="M17" s="230">
        <v>0</v>
      </c>
      <c r="N17" s="230">
        <v>0</v>
      </c>
      <c r="O17" s="230">
        <f t="shared" ref="O17" si="59">N17-M17</f>
        <v>0</v>
      </c>
      <c r="P17" s="480" t="e">
        <f t="shared" ref="P17" si="60">N17/M17*100</f>
        <v>#DIV/0!</v>
      </c>
      <c r="Q17" s="230">
        <v>0</v>
      </c>
      <c r="R17" s="230">
        <v>0</v>
      </c>
      <c r="S17" s="230">
        <f t="shared" ref="S17" si="61">R17-Q17</f>
        <v>0</v>
      </c>
      <c r="T17" s="480" t="e">
        <f t="shared" ref="T17" si="62">R17/Q17*100</f>
        <v>#DIV/0!</v>
      </c>
      <c r="U17" s="230">
        <v>0</v>
      </c>
      <c r="V17" s="230">
        <v>13</v>
      </c>
      <c r="W17" s="230">
        <f t="shared" ref="W17" si="63">V17-U17</f>
        <v>13</v>
      </c>
      <c r="X17" s="480" t="e">
        <f t="shared" ref="X17" si="64">V17/U17*100</f>
        <v>#DIV/0!</v>
      </c>
      <c r="Y17" s="230">
        <v>0</v>
      </c>
      <c r="Z17" s="230">
        <v>0</v>
      </c>
      <c r="AA17" s="230">
        <f t="shared" ref="AA17" si="65">Z17-Y17</f>
        <v>0</v>
      </c>
      <c r="AB17" s="480" t="e">
        <f t="shared" ref="AB17" si="66">Z17/Y17*100</f>
        <v>#DIV/0!</v>
      </c>
      <c r="AC17" s="230">
        <f t="shared" ref="AC17" si="67">SUM(M17,Q17,U17,Y17)</f>
        <v>0</v>
      </c>
      <c r="AD17" s="230">
        <f t="shared" ref="AD17" si="68">SUM(N17,R17,V17,Z17)</f>
        <v>13</v>
      </c>
      <c r="AE17" s="230">
        <f t="shared" ref="AE17" si="69">AD17-AC17</f>
        <v>13</v>
      </c>
      <c r="AF17" s="480" t="e">
        <f t="shared" ref="AF17" si="70">AD17/AC17*100</f>
        <v>#DIV/0!</v>
      </c>
    </row>
    <row r="18" spans="1:32" ht="30" customHeight="1">
      <c r="A18" s="481">
        <v>3</v>
      </c>
      <c r="B18" s="482" t="s">
        <v>277</v>
      </c>
      <c r="C18" s="483"/>
      <c r="D18" s="483"/>
      <c r="E18" s="483"/>
      <c r="F18" s="483"/>
      <c r="G18" s="483"/>
      <c r="H18" s="483"/>
      <c r="I18" s="483"/>
      <c r="J18" s="483"/>
      <c r="K18" s="483"/>
      <c r="L18" s="484"/>
      <c r="M18" s="230">
        <v>0</v>
      </c>
      <c r="N18" s="230">
        <v>0</v>
      </c>
      <c r="O18" s="230">
        <f t="shared" si="0"/>
        <v>0</v>
      </c>
      <c r="P18" s="480" t="e">
        <f t="shared" si="1"/>
        <v>#DIV/0!</v>
      </c>
      <c r="Q18" s="230">
        <v>0</v>
      </c>
      <c r="R18" s="230">
        <v>0</v>
      </c>
      <c r="S18" s="230">
        <f t="shared" si="2"/>
        <v>0</v>
      </c>
      <c r="T18" s="480" t="e">
        <f t="shared" si="3"/>
        <v>#DIV/0!</v>
      </c>
      <c r="U18" s="229">
        <f>SUM(U20:U21)</f>
        <v>0</v>
      </c>
      <c r="V18" s="229">
        <f>SUM(V19:V21)</f>
        <v>0</v>
      </c>
      <c r="W18" s="230">
        <f t="shared" si="4"/>
        <v>0</v>
      </c>
      <c r="X18" s="480" t="e">
        <f t="shared" si="5"/>
        <v>#DIV/0!</v>
      </c>
      <c r="Y18" s="230">
        <v>0</v>
      </c>
      <c r="Z18" s="230">
        <v>0</v>
      </c>
      <c r="AA18" s="230">
        <f t="shared" si="6"/>
        <v>0</v>
      </c>
      <c r="AB18" s="480" t="e">
        <f t="shared" si="7"/>
        <v>#DIV/0!</v>
      </c>
      <c r="AC18" s="229">
        <f t="shared" si="8"/>
        <v>0</v>
      </c>
      <c r="AD18" s="229">
        <f t="shared" si="8"/>
        <v>0</v>
      </c>
      <c r="AE18" s="230">
        <f t="shared" si="9"/>
        <v>0</v>
      </c>
      <c r="AF18" s="480" t="e">
        <f t="shared" si="10"/>
        <v>#DIV/0!</v>
      </c>
    </row>
    <row r="19" spans="1:32" ht="26.25" hidden="1" customHeight="1">
      <c r="A19" s="481"/>
      <c r="B19" s="327"/>
      <c r="C19" s="488"/>
      <c r="D19" s="488"/>
      <c r="E19" s="488"/>
      <c r="F19" s="488"/>
      <c r="G19" s="488"/>
      <c r="H19" s="488"/>
      <c r="I19" s="488"/>
      <c r="J19" s="488"/>
      <c r="K19" s="488"/>
      <c r="L19" s="489"/>
      <c r="M19" s="230">
        <v>0</v>
      </c>
      <c r="N19" s="230">
        <v>0</v>
      </c>
      <c r="O19" s="230">
        <f t="shared" ref="O19" si="71">N19-M19</f>
        <v>0</v>
      </c>
      <c r="P19" s="480" t="e">
        <f t="shared" ref="P19" si="72">N19/M19*100</f>
        <v>#DIV/0!</v>
      </c>
      <c r="Q19" s="230">
        <v>0</v>
      </c>
      <c r="R19" s="230">
        <v>0</v>
      </c>
      <c r="S19" s="230">
        <f t="shared" ref="S19" si="73">R19-Q19</f>
        <v>0</v>
      </c>
      <c r="T19" s="480" t="e">
        <f t="shared" ref="T19" si="74">R19/Q19*100</f>
        <v>#DIV/0!</v>
      </c>
      <c r="U19" s="230">
        <v>0</v>
      </c>
      <c r="V19" s="230">
        <v>0</v>
      </c>
      <c r="W19" s="230">
        <f t="shared" ref="W19" si="75">V19-U19</f>
        <v>0</v>
      </c>
      <c r="X19" s="480" t="e">
        <f t="shared" ref="X19" si="76">V19/U19*100</f>
        <v>#DIV/0!</v>
      </c>
      <c r="Y19" s="230">
        <v>0</v>
      </c>
      <c r="Z19" s="230">
        <v>0</v>
      </c>
      <c r="AA19" s="230">
        <f t="shared" ref="AA19" si="77">Z19-Y19</f>
        <v>0</v>
      </c>
      <c r="AB19" s="480" t="e">
        <f t="shared" ref="AB19" si="78">Z19/Y19*100</f>
        <v>#DIV/0!</v>
      </c>
      <c r="AC19" s="230">
        <f t="shared" ref="AC19" si="79">SUM(M19,Q19,U19,Y19)</f>
        <v>0</v>
      </c>
      <c r="AD19" s="230">
        <f t="shared" ref="AD19" si="80">SUM(N19,R19,V19,Z19)</f>
        <v>0</v>
      </c>
      <c r="AE19" s="230">
        <f t="shared" ref="AE19" si="81">AD19-AC19</f>
        <v>0</v>
      </c>
      <c r="AF19" s="480" t="e">
        <f t="shared" ref="AF19" si="82">AD19/AC19*100</f>
        <v>#DIV/0!</v>
      </c>
    </row>
    <row r="20" spans="1:32" ht="24.75" hidden="1" customHeight="1">
      <c r="A20" s="481"/>
      <c r="B20" s="327"/>
      <c r="C20" s="488"/>
      <c r="D20" s="488"/>
      <c r="E20" s="488"/>
      <c r="F20" s="488"/>
      <c r="G20" s="488"/>
      <c r="H20" s="488"/>
      <c r="I20" s="488"/>
      <c r="J20" s="488"/>
      <c r="K20" s="488"/>
      <c r="L20" s="489"/>
      <c r="M20" s="230">
        <v>0</v>
      </c>
      <c r="N20" s="230">
        <v>0</v>
      </c>
      <c r="O20" s="230">
        <f t="shared" si="0"/>
        <v>0</v>
      </c>
      <c r="P20" s="480" t="e">
        <f t="shared" si="1"/>
        <v>#DIV/0!</v>
      </c>
      <c r="Q20" s="230">
        <v>0</v>
      </c>
      <c r="R20" s="230">
        <v>0</v>
      </c>
      <c r="S20" s="230">
        <f t="shared" si="2"/>
        <v>0</v>
      </c>
      <c r="T20" s="480" t="e">
        <f t="shared" si="3"/>
        <v>#DIV/0!</v>
      </c>
      <c r="U20" s="230">
        <v>0</v>
      </c>
      <c r="V20" s="230">
        <v>0</v>
      </c>
      <c r="W20" s="230">
        <f t="shared" si="4"/>
        <v>0</v>
      </c>
      <c r="X20" s="480" t="e">
        <f t="shared" si="5"/>
        <v>#DIV/0!</v>
      </c>
      <c r="Y20" s="230">
        <v>0</v>
      </c>
      <c r="Z20" s="230">
        <v>0</v>
      </c>
      <c r="AA20" s="230">
        <f t="shared" si="6"/>
        <v>0</v>
      </c>
      <c r="AB20" s="480" t="e">
        <f t="shared" si="7"/>
        <v>#DIV/0!</v>
      </c>
      <c r="AC20" s="230">
        <f t="shared" si="8"/>
        <v>0</v>
      </c>
      <c r="AD20" s="230">
        <f t="shared" si="8"/>
        <v>0</v>
      </c>
      <c r="AE20" s="230">
        <f t="shared" si="9"/>
        <v>0</v>
      </c>
      <c r="AF20" s="480" t="e">
        <f t="shared" si="10"/>
        <v>#DIV/0!</v>
      </c>
    </row>
    <row r="21" spans="1:32" ht="33" hidden="1" customHeight="1">
      <c r="A21" s="481"/>
      <c r="B21" s="327"/>
      <c r="C21" s="488"/>
      <c r="D21" s="488"/>
      <c r="E21" s="488"/>
      <c r="F21" s="488"/>
      <c r="G21" s="488"/>
      <c r="H21" s="488"/>
      <c r="I21" s="488"/>
      <c r="J21" s="488"/>
      <c r="K21" s="488"/>
      <c r="L21" s="489"/>
      <c r="M21" s="230">
        <v>0</v>
      </c>
      <c r="N21" s="230">
        <v>0</v>
      </c>
      <c r="O21" s="230">
        <f t="shared" si="0"/>
        <v>0</v>
      </c>
      <c r="P21" s="480" t="e">
        <f t="shared" si="1"/>
        <v>#DIV/0!</v>
      </c>
      <c r="Q21" s="230">
        <v>0</v>
      </c>
      <c r="R21" s="230">
        <v>0</v>
      </c>
      <c r="S21" s="230">
        <f t="shared" si="2"/>
        <v>0</v>
      </c>
      <c r="T21" s="480" t="e">
        <f t="shared" si="3"/>
        <v>#DIV/0!</v>
      </c>
      <c r="U21" s="230">
        <v>0</v>
      </c>
      <c r="V21" s="230">
        <v>0</v>
      </c>
      <c r="W21" s="230">
        <f t="shared" si="4"/>
        <v>0</v>
      </c>
      <c r="X21" s="480" t="e">
        <f t="shared" si="5"/>
        <v>#DIV/0!</v>
      </c>
      <c r="Y21" s="230">
        <v>0</v>
      </c>
      <c r="Z21" s="230">
        <v>0</v>
      </c>
      <c r="AA21" s="230">
        <f t="shared" si="6"/>
        <v>0</v>
      </c>
      <c r="AB21" s="480" t="e">
        <f t="shared" si="7"/>
        <v>#DIV/0!</v>
      </c>
      <c r="AC21" s="230">
        <f t="shared" si="8"/>
        <v>0</v>
      </c>
      <c r="AD21" s="230">
        <f t="shared" si="8"/>
        <v>0</v>
      </c>
      <c r="AE21" s="230">
        <f t="shared" si="9"/>
        <v>0</v>
      </c>
      <c r="AF21" s="480" t="e">
        <f t="shared" si="10"/>
        <v>#DIV/0!</v>
      </c>
    </row>
    <row r="22" spans="1:32" ht="41.25" customHeight="1">
      <c r="A22" s="481">
        <v>4</v>
      </c>
      <c r="B22" s="482" t="s">
        <v>278</v>
      </c>
      <c r="C22" s="488"/>
      <c r="D22" s="488"/>
      <c r="E22" s="488"/>
      <c r="F22" s="488"/>
      <c r="G22" s="488"/>
      <c r="H22" s="488"/>
      <c r="I22" s="488"/>
      <c r="J22" s="488"/>
      <c r="K22" s="488"/>
      <c r="L22" s="489"/>
      <c r="M22" s="230">
        <v>0</v>
      </c>
      <c r="N22" s="230">
        <v>0</v>
      </c>
      <c r="O22" s="230">
        <f t="shared" si="0"/>
        <v>0</v>
      </c>
      <c r="P22" s="480" t="e">
        <f t="shared" si="1"/>
        <v>#DIV/0!</v>
      </c>
      <c r="Q22" s="230">
        <v>0</v>
      </c>
      <c r="R22" s="230">
        <v>0</v>
      </c>
      <c r="S22" s="230">
        <f t="shared" si="2"/>
        <v>0</v>
      </c>
      <c r="T22" s="480" t="e">
        <f t="shared" si="3"/>
        <v>#DIV/0!</v>
      </c>
      <c r="U22" s="229">
        <f>SUM(U24:U27)</f>
        <v>0</v>
      </c>
      <c r="V22" s="229">
        <f>SUM(V23:V27)</f>
        <v>0</v>
      </c>
      <c r="W22" s="230">
        <f t="shared" si="4"/>
        <v>0</v>
      </c>
      <c r="X22" s="480" t="e">
        <f t="shared" si="5"/>
        <v>#DIV/0!</v>
      </c>
      <c r="Y22" s="230">
        <v>0</v>
      </c>
      <c r="Z22" s="230">
        <v>0</v>
      </c>
      <c r="AA22" s="230">
        <f t="shared" si="6"/>
        <v>0</v>
      </c>
      <c r="AB22" s="480" t="e">
        <f t="shared" si="7"/>
        <v>#DIV/0!</v>
      </c>
      <c r="AC22" s="229">
        <f t="shared" si="8"/>
        <v>0</v>
      </c>
      <c r="AD22" s="229">
        <f t="shared" si="8"/>
        <v>0</v>
      </c>
      <c r="AE22" s="230">
        <f t="shared" si="9"/>
        <v>0</v>
      </c>
      <c r="AF22" s="480" t="e">
        <f t="shared" si="10"/>
        <v>#DIV/0!</v>
      </c>
    </row>
    <row r="23" spans="1:32" s="146" customFormat="1" ht="31.5" hidden="1" customHeight="1">
      <c r="A23" s="481"/>
      <c r="B23" s="353"/>
      <c r="C23" s="354"/>
      <c r="D23" s="354"/>
      <c r="E23" s="354"/>
      <c r="F23" s="354"/>
      <c r="G23" s="354"/>
      <c r="H23" s="354"/>
      <c r="I23" s="354"/>
      <c r="J23" s="354"/>
      <c r="K23" s="354"/>
      <c r="L23" s="355"/>
      <c r="M23" s="230">
        <v>0</v>
      </c>
      <c r="N23" s="230">
        <v>0</v>
      </c>
      <c r="O23" s="230">
        <f t="shared" si="0"/>
        <v>0</v>
      </c>
      <c r="P23" s="480" t="e">
        <f t="shared" si="1"/>
        <v>#DIV/0!</v>
      </c>
      <c r="Q23" s="230">
        <v>0</v>
      </c>
      <c r="R23" s="230">
        <v>0</v>
      </c>
      <c r="S23" s="230">
        <f t="shared" si="2"/>
        <v>0</v>
      </c>
      <c r="T23" s="480" t="e">
        <f t="shared" si="3"/>
        <v>#DIV/0!</v>
      </c>
      <c r="U23" s="230">
        <v>0</v>
      </c>
      <c r="V23" s="230">
        <v>0</v>
      </c>
      <c r="W23" s="230">
        <f t="shared" si="4"/>
        <v>0</v>
      </c>
      <c r="X23" s="480" t="e">
        <f t="shared" si="5"/>
        <v>#DIV/0!</v>
      </c>
      <c r="Y23" s="230">
        <v>0</v>
      </c>
      <c r="Z23" s="230">
        <v>0</v>
      </c>
      <c r="AA23" s="230">
        <f t="shared" si="6"/>
        <v>0</v>
      </c>
      <c r="AB23" s="480" t="e">
        <f t="shared" si="7"/>
        <v>#DIV/0!</v>
      </c>
      <c r="AC23" s="230">
        <f t="shared" si="8"/>
        <v>0</v>
      </c>
      <c r="AD23" s="230">
        <f t="shared" si="8"/>
        <v>0</v>
      </c>
      <c r="AE23" s="230">
        <f t="shared" si="9"/>
        <v>0</v>
      </c>
      <c r="AF23" s="480" t="e">
        <f t="shared" si="10"/>
        <v>#DIV/0!</v>
      </c>
    </row>
    <row r="24" spans="1:32" s="154" customFormat="1" ht="27.75" hidden="1" customHeight="1">
      <c r="A24" s="481"/>
      <c r="B24" s="353"/>
      <c r="C24" s="354"/>
      <c r="D24" s="354"/>
      <c r="E24" s="354"/>
      <c r="F24" s="354"/>
      <c r="G24" s="354"/>
      <c r="H24" s="354"/>
      <c r="I24" s="354"/>
      <c r="J24" s="354"/>
      <c r="K24" s="354"/>
      <c r="L24" s="355"/>
      <c r="M24" s="230">
        <v>0</v>
      </c>
      <c r="N24" s="230">
        <v>0</v>
      </c>
      <c r="O24" s="230">
        <f t="shared" si="0"/>
        <v>0</v>
      </c>
      <c r="P24" s="480" t="e">
        <f t="shared" si="1"/>
        <v>#DIV/0!</v>
      </c>
      <c r="Q24" s="230">
        <v>0</v>
      </c>
      <c r="R24" s="230">
        <v>0</v>
      </c>
      <c r="S24" s="230">
        <f t="shared" si="2"/>
        <v>0</v>
      </c>
      <c r="T24" s="480" t="e">
        <f t="shared" si="3"/>
        <v>#DIV/0!</v>
      </c>
      <c r="U24" s="230">
        <v>0</v>
      </c>
      <c r="V24" s="230">
        <v>0</v>
      </c>
      <c r="W24" s="230">
        <f t="shared" si="4"/>
        <v>0</v>
      </c>
      <c r="X24" s="480" t="e">
        <f t="shared" si="5"/>
        <v>#DIV/0!</v>
      </c>
      <c r="Y24" s="230">
        <v>0</v>
      </c>
      <c r="Z24" s="230">
        <v>0</v>
      </c>
      <c r="AA24" s="230">
        <f t="shared" si="6"/>
        <v>0</v>
      </c>
      <c r="AB24" s="480" t="e">
        <f t="shared" si="7"/>
        <v>#DIV/0!</v>
      </c>
      <c r="AC24" s="230">
        <f t="shared" si="8"/>
        <v>0</v>
      </c>
      <c r="AD24" s="230">
        <f t="shared" si="8"/>
        <v>0</v>
      </c>
      <c r="AE24" s="230">
        <f t="shared" si="9"/>
        <v>0</v>
      </c>
      <c r="AF24" s="480" t="e">
        <f t="shared" si="10"/>
        <v>#DIV/0!</v>
      </c>
    </row>
    <row r="25" spans="1:32" s="155" customFormat="1" ht="31.5" hidden="1" customHeight="1">
      <c r="A25" s="476"/>
      <c r="B25" s="353"/>
      <c r="C25" s="354"/>
      <c r="D25" s="354"/>
      <c r="E25" s="354"/>
      <c r="F25" s="354"/>
      <c r="G25" s="354"/>
      <c r="H25" s="354"/>
      <c r="I25" s="354"/>
      <c r="J25" s="354"/>
      <c r="K25" s="354"/>
      <c r="L25" s="355"/>
      <c r="M25" s="230">
        <v>0</v>
      </c>
      <c r="N25" s="230">
        <v>0</v>
      </c>
      <c r="O25" s="230">
        <f>N25-M25</f>
        <v>0</v>
      </c>
      <c r="P25" s="480" t="e">
        <f>N25/M25*100</f>
        <v>#DIV/0!</v>
      </c>
      <c r="Q25" s="230">
        <v>0</v>
      </c>
      <c r="R25" s="230">
        <v>0</v>
      </c>
      <c r="S25" s="230">
        <f>R25-Q25</f>
        <v>0</v>
      </c>
      <c r="T25" s="480" t="e">
        <f>R25/Q25*100</f>
        <v>#DIV/0!</v>
      </c>
      <c r="U25" s="230">
        <v>0</v>
      </c>
      <c r="V25" s="230">
        <v>0</v>
      </c>
      <c r="W25" s="230">
        <f>V25-U25</f>
        <v>0</v>
      </c>
      <c r="X25" s="480" t="e">
        <f>V25/U25*100</f>
        <v>#DIV/0!</v>
      </c>
      <c r="Y25" s="230">
        <v>0</v>
      </c>
      <c r="Z25" s="230">
        <v>0</v>
      </c>
      <c r="AA25" s="230">
        <f>Z25-Y25</f>
        <v>0</v>
      </c>
      <c r="AB25" s="480" t="e">
        <f>Z25/Y25*100</f>
        <v>#DIV/0!</v>
      </c>
      <c r="AC25" s="230">
        <f t="shared" ref="AC25" si="83">SUM(M25,Q25,U25,Y25)</f>
        <v>0</v>
      </c>
      <c r="AD25" s="230">
        <f t="shared" ref="AD25" si="84">SUM(N25,R25,V25,Z25)</f>
        <v>0</v>
      </c>
      <c r="AE25" s="230">
        <f>AD25-AC25</f>
        <v>0</v>
      </c>
      <c r="AF25" s="480" t="e">
        <f>AD25/AC25*100</f>
        <v>#DIV/0!</v>
      </c>
    </row>
    <row r="26" spans="1:32" s="156" customFormat="1" ht="27.75" hidden="1" customHeight="1">
      <c r="A26" s="481"/>
      <c r="B26" s="353"/>
      <c r="C26" s="354"/>
      <c r="D26" s="354"/>
      <c r="E26" s="354"/>
      <c r="F26" s="354"/>
      <c r="G26" s="354"/>
      <c r="H26" s="354"/>
      <c r="I26" s="354"/>
      <c r="J26" s="354"/>
      <c r="K26" s="354"/>
      <c r="L26" s="355"/>
      <c r="M26" s="230">
        <v>0</v>
      </c>
      <c r="N26" s="230">
        <v>0</v>
      </c>
      <c r="O26" s="230">
        <f t="shared" ref="O26" si="85">N26-M26</f>
        <v>0</v>
      </c>
      <c r="P26" s="480" t="e">
        <f t="shared" ref="P26" si="86">N26/M26*100</f>
        <v>#DIV/0!</v>
      </c>
      <c r="Q26" s="230">
        <v>0</v>
      </c>
      <c r="R26" s="230">
        <v>0</v>
      </c>
      <c r="S26" s="230">
        <f t="shared" ref="S26" si="87">R26-Q26</f>
        <v>0</v>
      </c>
      <c r="T26" s="480" t="e">
        <f t="shared" ref="T26" si="88">R26/Q26*100</f>
        <v>#DIV/0!</v>
      </c>
      <c r="U26" s="230">
        <v>0</v>
      </c>
      <c r="V26" s="230">
        <v>0</v>
      </c>
      <c r="W26" s="230">
        <f t="shared" ref="W26" si="89">V26-U26</f>
        <v>0</v>
      </c>
      <c r="X26" s="480" t="e">
        <f t="shared" ref="X26" si="90">V26/U26*100</f>
        <v>#DIV/0!</v>
      </c>
      <c r="Y26" s="230">
        <v>0</v>
      </c>
      <c r="Z26" s="230">
        <v>0</v>
      </c>
      <c r="AA26" s="230">
        <f t="shared" ref="AA26" si="91">Z26-Y26</f>
        <v>0</v>
      </c>
      <c r="AB26" s="480" t="e">
        <f t="shared" ref="AB26" si="92">Z26/Y26*100</f>
        <v>#DIV/0!</v>
      </c>
      <c r="AC26" s="230">
        <f t="shared" ref="AC26" si="93">SUM(M26,Q26,U26,Y26)</f>
        <v>0</v>
      </c>
      <c r="AD26" s="230">
        <f t="shared" ref="AD26" si="94">SUM(N26,R26,V26,Z26)</f>
        <v>0</v>
      </c>
      <c r="AE26" s="230">
        <f t="shared" ref="AE26" si="95">AD26-AC26</f>
        <v>0</v>
      </c>
      <c r="AF26" s="480" t="e">
        <f t="shared" ref="AF26" si="96">AD26/AC26*100</f>
        <v>#DIV/0!</v>
      </c>
    </row>
    <row r="27" spans="1:32" s="155" customFormat="1" ht="30.75" hidden="1" customHeight="1">
      <c r="A27" s="481"/>
      <c r="B27" s="353"/>
      <c r="C27" s="354"/>
      <c r="D27" s="354"/>
      <c r="E27" s="354"/>
      <c r="F27" s="354"/>
      <c r="G27" s="354"/>
      <c r="H27" s="354"/>
      <c r="I27" s="354"/>
      <c r="J27" s="354"/>
      <c r="K27" s="354"/>
      <c r="L27" s="355"/>
      <c r="M27" s="230">
        <v>0</v>
      </c>
      <c r="N27" s="230">
        <v>0</v>
      </c>
      <c r="O27" s="230">
        <f t="shared" ref="O27" si="97">N27-M27</f>
        <v>0</v>
      </c>
      <c r="P27" s="480" t="e">
        <f t="shared" ref="P27" si="98">N27/M27*100</f>
        <v>#DIV/0!</v>
      </c>
      <c r="Q27" s="230">
        <v>0</v>
      </c>
      <c r="R27" s="230">
        <v>0</v>
      </c>
      <c r="S27" s="230">
        <f t="shared" ref="S27" si="99">R27-Q27</f>
        <v>0</v>
      </c>
      <c r="T27" s="480" t="e">
        <f t="shared" ref="T27" si="100">R27/Q27*100</f>
        <v>#DIV/0!</v>
      </c>
      <c r="U27" s="230">
        <v>0</v>
      </c>
      <c r="V27" s="230">
        <v>0</v>
      </c>
      <c r="W27" s="230">
        <f t="shared" ref="W27" si="101">V27-U27</f>
        <v>0</v>
      </c>
      <c r="X27" s="480" t="e">
        <f t="shared" ref="X27" si="102">V27/U27*100</f>
        <v>#DIV/0!</v>
      </c>
      <c r="Y27" s="230">
        <v>0</v>
      </c>
      <c r="Z27" s="230">
        <v>0</v>
      </c>
      <c r="AA27" s="230">
        <f t="shared" ref="AA27" si="103">Z27-Y27</f>
        <v>0</v>
      </c>
      <c r="AB27" s="480" t="e">
        <f t="shared" ref="AB27" si="104">Z27/Y27*100</f>
        <v>#DIV/0!</v>
      </c>
      <c r="AC27" s="230">
        <f t="shared" ref="AC27" si="105">SUM(M27,Q27,U27,Y27)</f>
        <v>0</v>
      </c>
      <c r="AD27" s="230">
        <f t="shared" ref="AD27" si="106">SUM(N27,R27,V27,Z27)</f>
        <v>0</v>
      </c>
      <c r="AE27" s="230">
        <f t="shared" ref="AE27" si="107">AD27-AC27</f>
        <v>0</v>
      </c>
      <c r="AF27" s="480" t="e">
        <f t="shared" ref="AF27" si="108">AD27/AC27*100</f>
        <v>#DIV/0!</v>
      </c>
    </row>
    <row r="28" spans="1:32" s="155" customFormat="1" ht="30.75" customHeight="1">
      <c r="A28" s="482" t="s">
        <v>34</v>
      </c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4"/>
      <c r="M28" s="229">
        <f>SUM(M11:M27)</f>
        <v>0</v>
      </c>
      <c r="N28" s="229">
        <f>SUM(N11:N27)</f>
        <v>0</v>
      </c>
      <c r="O28" s="229">
        <f>SUM(O11:O27)</f>
        <v>0</v>
      </c>
      <c r="P28" s="490" t="e">
        <f>N28/M28*100</f>
        <v>#DIV/0!</v>
      </c>
      <c r="Q28" s="229">
        <f>SUM(Q11:Q27)</f>
        <v>0</v>
      </c>
      <c r="R28" s="229">
        <f>SUM(R11:R27)</f>
        <v>0</v>
      </c>
      <c r="S28" s="229">
        <f>SUM(S11:S27)</f>
        <v>0</v>
      </c>
      <c r="T28" s="490" t="e">
        <f>R28/Q28*100</f>
        <v>#DIV/0!</v>
      </c>
      <c r="U28" s="229">
        <f>U9+U11+U18+U22</f>
        <v>50</v>
      </c>
      <c r="V28" s="229">
        <f>V9+V11+V18+V22</f>
        <v>134</v>
      </c>
      <c r="W28" s="229">
        <f>V28-U28</f>
        <v>84</v>
      </c>
      <c r="X28" s="491">
        <f>V28/U28*100</f>
        <v>268</v>
      </c>
      <c r="Y28" s="229">
        <f>SUM(Y11:Y27)</f>
        <v>0</v>
      </c>
      <c r="Z28" s="229">
        <f>SUM(Z11:Z27)</f>
        <v>0</v>
      </c>
      <c r="AA28" s="229">
        <f>SUM(AA11:AA27)</f>
        <v>0</v>
      </c>
      <c r="AB28" s="490" t="e">
        <f>Z28/Y28*100</f>
        <v>#DIV/0!</v>
      </c>
      <c r="AC28" s="229">
        <f t="shared" si="8"/>
        <v>50</v>
      </c>
      <c r="AD28" s="229">
        <f t="shared" si="8"/>
        <v>134</v>
      </c>
      <c r="AE28" s="229">
        <f>AD28-AC28</f>
        <v>84</v>
      </c>
      <c r="AF28" s="491">
        <f>AD28/AC28*100</f>
        <v>268</v>
      </c>
    </row>
    <row r="29" spans="1:32" s="155" customFormat="1" ht="33" customHeight="1">
      <c r="A29" s="327" t="s">
        <v>35</v>
      </c>
      <c r="B29" s="486"/>
      <c r="C29" s="486"/>
      <c r="D29" s="486"/>
      <c r="E29" s="486"/>
      <c r="F29" s="486"/>
      <c r="G29" s="486"/>
      <c r="H29" s="486"/>
      <c r="I29" s="486"/>
      <c r="J29" s="486"/>
      <c r="K29" s="486"/>
      <c r="L29" s="487"/>
      <c r="M29" s="230">
        <f>M28/AC28*100</f>
        <v>0</v>
      </c>
      <c r="N29" s="230">
        <f>N28/AD28*100</f>
        <v>0</v>
      </c>
      <c r="O29" s="230"/>
      <c r="P29" s="230"/>
      <c r="Q29" s="230">
        <f>Q28/AC28*100</f>
        <v>0</v>
      </c>
      <c r="R29" s="230">
        <f>R28/AD28*100</f>
        <v>0</v>
      </c>
      <c r="S29" s="230"/>
      <c r="T29" s="230"/>
      <c r="U29" s="230">
        <f>U28/AC28*100</f>
        <v>100</v>
      </c>
      <c r="V29" s="230">
        <f>V28/AD28*100</f>
        <v>100</v>
      </c>
      <c r="W29" s="230"/>
      <c r="X29" s="230"/>
      <c r="Y29" s="230">
        <f>Y28/AC28*100</f>
        <v>0</v>
      </c>
      <c r="Z29" s="230">
        <f>Z28/AD28*100</f>
        <v>0</v>
      </c>
      <c r="AA29" s="230"/>
      <c r="AB29" s="230"/>
      <c r="AC29" s="230">
        <f>SUM(M29,Q29,U29,Y29)</f>
        <v>100</v>
      </c>
      <c r="AD29" s="230">
        <f>SUM(N29,R29,V29,Z29)</f>
        <v>100</v>
      </c>
      <c r="AE29" s="230"/>
      <c r="AF29" s="230"/>
    </row>
    <row r="30" spans="1:32" s="155" customFormat="1" ht="37.5" hidden="1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</row>
    <row r="31" spans="1:32" ht="26.25" customHeight="1">
      <c r="A31" s="151"/>
      <c r="B31" s="151"/>
      <c r="C31" s="151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</row>
    <row r="32" spans="1:32" ht="15" customHeight="1">
      <c r="A32" s="145"/>
      <c r="B32" s="145"/>
      <c r="C32" s="145" t="s">
        <v>167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</row>
    <row r="33" spans="1:32" ht="12.75" customHeigh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53"/>
      <c r="L33" s="144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373" t="s">
        <v>160</v>
      </c>
      <c r="AE33" s="373"/>
      <c r="AF33" s="373"/>
    </row>
    <row r="34" spans="1:32" ht="21" customHeight="1">
      <c r="A34" s="351" t="s">
        <v>32</v>
      </c>
      <c r="B34" s="366" t="s">
        <v>114</v>
      </c>
      <c r="C34" s="367"/>
      <c r="D34" s="295" t="s">
        <v>116</v>
      </c>
      <c r="E34" s="295"/>
      <c r="F34" s="295" t="s">
        <v>79</v>
      </c>
      <c r="G34" s="295"/>
      <c r="H34" s="295" t="s">
        <v>138</v>
      </c>
      <c r="I34" s="295"/>
      <c r="J34" s="295" t="s">
        <v>139</v>
      </c>
      <c r="K34" s="295"/>
      <c r="L34" s="295" t="s">
        <v>313</v>
      </c>
      <c r="M34" s="295"/>
      <c r="N34" s="295"/>
      <c r="O34" s="295"/>
      <c r="P34" s="295"/>
      <c r="Q34" s="295"/>
      <c r="R34" s="295"/>
      <c r="S34" s="295"/>
      <c r="T34" s="295"/>
      <c r="U34" s="295"/>
      <c r="V34" s="295" t="s">
        <v>115</v>
      </c>
      <c r="W34" s="295"/>
      <c r="X34" s="295"/>
      <c r="Y34" s="295"/>
      <c r="Z34" s="295"/>
      <c r="AA34" s="295" t="s">
        <v>140</v>
      </c>
      <c r="AB34" s="295"/>
      <c r="AC34" s="295"/>
      <c r="AD34" s="295"/>
      <c r="AE34" s="295"/>
      <c r="AF34" s="295"/>
    </row>
    <row r="35" spans="1:32" ht="82.5" customHeight="1">
      <c r="A35" s="351"/>
      <c r="B35" s="368"/>
      <c r="C35" s="369"/>
      <c r="D35" s="295"/>
      <c r="E35" s="295"/>
      <c r="F35" s="295"/>
      <c r="G35" s="295"/>
      <c r="H35" s="295"/>
      <c r="I35" s="295"/>
      <c r="J35" s="295"/>
      <c r="K35" s="295"/>
      <c r="L35" s="295" t="s">
        <v>104</v>
      </c>
      <c r="M35" s="295"/>
      <c r="N35" s="295" t="s">
        <v>108</v>
      </c>
      <c r="O35" s="295"/>
      <c r="P35" s="295" t="s">
        <v>109</v>
      </c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</row>
    <row r="36" spans="1:32" s="241" customFormat="1" ht="35.25" customHeight="1">
      <c r="A36" s="351"/>
      <c r="B36" s="370"/>
      <c r="C36" s="371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 t="s">
        <v>105</v>
      </c>
      <c r="Q36" s="295"/>
      <c r="R36" s="295" t="s">
        <v>106</v>
      </c>
      <c r="S36" s="295"/>
      <c r="T36" s="295" t="s">
        <v>107</v>
      </c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</row>
    <row r="37" spans="1:32" s="241" customFormat="1" ht="20.25">
      <c r="A37" s="157">
        <v>1</v>
      </c>
      <c r="B37" s="310">
        <v>2</v>
      </c>
      <c r="C37" s="311"/>
      <c r="D37" s="295">
        <v>3</v>
      </c>
      <c r="E37" s="295"/>
      <c r="F37" s="295">
        <v>4</v>
      </c>
      <c r="G37" s="295"/>
      <c r="H37" s="295">
        <v>5</v>
      </c>
      <c r="I37" s="295"/>
      <c r="J37" s="295">
        <v>6</v>
      </c>
      <c r="K37" s="295"/>
      <c r="L37" s="310">
        <v>7</v>
      </c>
      <c r="M37" s="311"/>
      <c r="N37" s="310">
        <v>8</v>
      </c>
      <c r="O37" s="311"/>
      <c r="P37" s="295">
        <v>9</v>
      </c>
      <c r="Q37" s="295"/>
      <c r="R37" s="351">
        <v>10</v>
      </c>
      <c r="S37" s="351"/>
      <c r="T37" s="295">
        <v>11</v>
      </c>
      <c r="U37" s="295"/>
      <c r="V37" s="295">
        <v>12</v>
      </c>
      <c r="W37" s="295"/>
      <c r="X37" s="295"/>
      <c r="Y37" s="295"/>
      <c r="Z37" s="295"/>
      <c r="AA37" s="295">
        <v>13</v>
      </c>
      <c r="AB37" s="295"/>
      <c r="AC37" s="295"/>
      <c r="AD37" s="295"/>
      <c r="AE37" s="295"/>
      <c r="AF37" s="295"/>
    </row>
    <row r="38" spans="1:32" ht="20.25">
      <c r="A38" s="158"/>
      <c r="B38" s="339"/>
      <c r="C38" s="340"/>
      <c r="D38" s="338"/>
      <c r="E38" s="338"/>
      <c r="F38" s="326"/>
      <c r="G38" s="326"/>
      <c r="H38" s="326"/>
      <c r="I38" s="326"/>
      <c r="J38" s="326"/>
      <c r="K38" s="326"/>
      <c r="L38" s="324"/>
      <c r="M38" s="325"/>
      <c r="N38" s="324">
        <f t="shared" ref="N38:N40" si="109">SUM(P38,R38,T38)</f>
        <v>0</v>
      </c>
      <c r="O38" s="325"/>
      <c r="P38" s="326"/>
      <c r="Q38" s="326"/>
      <c r="R38" s="326"/>
      <c r="S38" s="326"/>
      <c r="T38" s="326"/>
      <c r="U38" s="326"/>
      <c r="V38" s="350"/>
      <c r="W38" s="350"/>
      <c r="X38" s="350"/>
      <c r="Y38" s="350"/>
      <c r="Z38" s="350"/>
      <c r="AA38" s="323"/>
      <c r="AB38" s="323"/>
      <c r="AC38" s="323"/>
      <c r="AD38" s="323"/>
      <c r="AE38" s="323"/>
      <c r="AF38" s="323"/>
    </row>
    <row r="39" spans="1:32" s="178" customFormat="1" ht="12.75" hidden="1" customHeight="1">
      <c r="A39" s="158"/>
      <c r="B39" s="252"/>
      <c r="C39" s="253"/>
      <c r="D39" s="328"/>
      <c r="E39" s="329"/>
      <c r="F39" s="324"/>
      <c r="G39" s="325"/>
      <c r="H39" s="324"/>
      <c r="I39" s="325"/>
      <c r="J39" s="324"/>
      <c r="K39" s="325"/>
      <c r="L39" s="255"/>
      <c r="M39" s="256"/>
      <c r="N39" s="255"/>
      <c r="O39" s="256"/>
      <c r="P39" s="324"/>
      <c r="Q39" s="325"/>
      <c r="R39" s="324"/>
      <c r="S39" s="325"/>
      <c r="T39" s="324"/>
      <c r="U39" s="325"/>
      <c r="V39" s="330"/>
      <c r="W39" s="331"/>
      <c r="X39" s="331"/>
      <c r="Y39" s="331"/>
      <c r="Z39" s="332"/>
      <c r="AA39" s="330"/>
      <c r="AB39" s="331"/>
      <c r="AC39" s="331"/>
      <c r="AD39" s="331"/>
      <c r="AE39" s="331"/>
      <c r="AF39" s="332"/>
    </row>
    <row r="40" spans="1:32" ht="20.25">
      <c r="A40" s="158"/>
      <c r="B40" s="339"/>
      <c r="C40" s="340"/>
      <c r="D40" s="338"/>
      <c r="E40" s="338"/>
      <c r="F40" s="326"/>
      <c r="G40" s="326"/>
      <c r="H40" s="326"/>
      <c r="I40" s="326"/>
      <c r="J40" s="326"/>
      <c r="K40" s="326"/>
      <c r="L40" s="324"/>
      <c r="M40" s="325"/>
      <c r="N40" s="324">
        <f t="shared" si="109"/>
        <v>0</v>
      </c>
      <c r="O40" s="325"/>
      <c r="P40" s="326"/>
      <c r="Q40" s="326"/>
      <c r="R40" s="326"/>
      <c r="S40" s="326"/>
      <c r="T40" s="326"/>
      <c r="U40" s="326"/>
      <c r="V40" s="350"/>
      <c r="W40" s="350"/>
      <c r="X40" s="350"/>
      <c r="Y40" s="350"/>
      <c r="Z40" s="350"/>
      <c r="AA40" s="323"/>
      <c r="AB40" s="323"/>
      <c r="AC40" s="323"/>
      <c r="AD40" s="323"/>
      <c r="AE40" s="323"/>
      <c r="AF40" s="323"/>
    </row>
    <row r="41" spans="1:32" ht="20.25">
      <c r="A41" s="360" t="s">
        <v>34</v>
      </c>
      <c r="B41" s="361"/>
      <c r="C41" s="361"/>
      <c r="D41" s="361"/>
      <c r="E41" s="362"/>
      <c r="F41" s="358">
        <f>SUM(F38:F40)</f>
        <v>0</v>
      </c>
      <c r="G41" s="358"/>
      <c r="H41" s="358">
        <f>SUM(H38:H40)</f>
        <v>0</v>
      </c>
      <c r="I41" s="358"/>
      <c r="J41" s="358">
        <f>SUM(J38:J40)</f>
        <v>0</v>
      </c>
      <c r="K41" s="358"/>
      <c r="L41" s="358">
        <f>SUM(L38:L40)</f>
        <v>0</v>
      </c>
      <c r="M41" s="358"/>
      <c r="N41" s="358">
        <f>SUM(N38:N40)</f>
        <v>0</v>
      </c>
      <c r="O41" s="358"/>
      <c r="P41" s="358">
        <f>SUM(P38:P40)</f>
        <v>0</v>
      </c>
      <c r="Q41" s="358"/>
      <c r="R41" s="358">
        <f>SUM(R38:R40)</f>
        <v>0</v>
      </c>
      <c r="S41" s="358"/>
      <c r="T41" s="358">
        <f>SUM(T38:T40)</f>
        <v>0</v>
      </c>
      <c r="U41" s="358"/>
      <c r="V41" s="359"/>
      <c r="W41" s="359"/>
      <c r="X41" s="359"/>
      <c r="Y41" s="359"/>
      <c r="Z41" s="359"/>
      <c r="AA41" s="357"/>
      <c r="AB41" s="357"/>
      <c r="AC41" s="357"/>
      <c r="AD41" s="357"/>
      <c r="AE41" s="357"/>
      <c r="AF41" s="357"/>
    </row>
    <row r="42" spans="1:32" ht="20.25">
      <c r="A42" s="159"/>
      <c r="B42" s="159"/>
      <c r="C42" s="159"/>
      <c r="D42" s="159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1"/>
      <c r="W42" s="161"/>
      <c r="X42" s="161"/>
      <c r="Y42" s="161"/>
      <c r="Z42" s="161"/>
      <c r="AA42" s="162"/>
      <c r="AB42" s="162"/>
      <c r="AC42" s="162"/>
      <c r="AD42" s="162"/>
      <c r="AE42" s="162"/>
      <c r="AF42" s="162"/>
    </row>
    <row r="43" spans="1:32" ht="20.25" hidden="1">
      <c r="A43" s="151"/>
      <c r="B43" s="151"/>
      <c r="C43" s="15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</row>
    <row r="45" spans="1:32" ht="20.25" hidden="1">
      <c r="A45" s="151"/>
      <c r="B45" s="151"/>
      <c r="C45" s="151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</row>
    <row r="46" spans="1:32" ht="20.25">
      <c r="A46" s="151"/>
      <c r="B46" s="151"/>
      <c r="C46" s="151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</row>
    <row r="47" spans="1:32" ht="20.25">
      <c r="A47" s="151"/>
      <c r="B47" s="263" t="s">
        <v>327</v>
      </c>
      <c r="C47" s="263"/>
      <c r="D47" s="263"/>
      <c r="E47" s="263"/>
      <c r="F47" s="263"/>
      <c r="G47" s="263"/>
      <c r="H47" s="118"/>
      <c r="I47" s="118"/>
      <c r="J47" s="118"/>
      <c r="K47" s="118"/>
      <c r="L47" s="118"/>
      <c r="M47" s="492" t="s">
        <v>103</v>
      </c>
      <c r="N47" s="492"/>
      <c r="O47" s="492"/>
      <c r="P47" s="492"/>
      <c r="Q47" s="492"/>
      <c r="R47" s="118"/>
      <c r="S47" s="118"/>
      <c r="T47" s="118"/>
      <c r="U47" s="118"/>
      <c r="V47" s="118"/>
      <c r="W47" s="263" t="s">
        <v>325</v>
      </c>
      <c r="X47" s="263"/>
      <c r="Y47" s="263"/>
      <c r="Z47" s="263"/>
      <c r="AA47" s="263"/>
      <c r="AB47" s="144"/>
      <c r="AC47" s="144"/>
      <c r="AD47" s="144"/>
      <c r="AE47" s="144"/>
      <c r="AF47" s="144"/>
    </row>
    <row r="48" spans="1:32">
      <c r="A48" s="241"/>
      <c r="B48" s="274" t="s">
        <v>45</v>
      </c>
      <c r="C48" s="274"/>
      <c r="D48" s="274"/>
      <c r="E48" s="274"/>
      <c r="F48" s="274"/>
      <c r="G48" s="274"/>
      <c r="H48" s="146"/>
      <c r="I48" s="146"/>
      <c r="J48" s="146"/>
      <c r="K48" s="146"/>
      <c r="L48" s="146"/>
      <c r="M48" s="274" t="s">
        <v>46</v>
      </c>
      <c r="N48" s="274"/>
      <c r="O48" s="274"/>
      <c r="P48" s="274"/>
      <c r="Q48" s="274"/>
      <c r="R48" s="241"/>
      <c r="S48" s="241"/>
      <c r="T48" s="241"/>
      <c r="U48" s="241"/>
      <c r="W48" s="274" t="s">
        <v>65</v>
      </c>
      <c r="X48" s="274"/>
      <c r="Y48" s="274"/>
      <c r="Z48" s="274"/>
      <c r="AA48" s="274"/>
      <c r="AB48" s="241"/>
      <c r="AC48" s="241"/>
      <c r="AD48" s="241"/>
      <c r="AE48" s="241"/>
      <c r="AF48" s="241"/>
    </row>
    <row r="49" spans="1:32">
      <c r="A49" s="241"/>
      <c r="B49" s="241"/>
      <c r="C49" s="241"/>
      <c r="D49" s="241"/>
      <c r="E49" s="241"/>
      <c r="F49" s="240"/>
      <c r="G49" s="240"/>
      <c r="H49" s="240"/>
      <c r="I49" s="240"/>
      <c r="J49" s="240"/>
      <c r="K49" s="240"/>
      <c r="L49" s="240"/>
      <c r="M49" s="241"/>
      <c r="N49" s="241"/>
      <c r="O49" s="241"/>
      <c r="P49" s="241"/>
      <c r="Q49" s="240"/>
      <c r="R49" s="240"/>
      <c r="S49" s="240"/>
      <c r="T49" s="240"/>
      <c r="U49" s="241"/>
      <c r="V49" s="241"/>
      <c r="W49" s="241"/>
      <c r="X49" s="240"/>
      <c r="Y49" s="240"/>
      <c r="Z49" s="240"/>
      <c r="AA49" s="240"/>
      <c r="AB49" s="241"/>
      <c r="AC49" s="241"/>
      <c r="AD49" s="241"/>
      <c r="AE49" s="241"/>
      <c r="AF49" s="241"/>
    </row>
    <row r="50" spans="1:32">
      <c r="C50" s="163"/>
      <c r="D50" s="163"/>
      <c r="E50" s="163"/>
      <c r="F50" s="163"/>
      <c r="G50" s="163"/>
      <c r="H50" s="163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3"/>
      <c r="V50" s="163"/>
    </row>
    <row r="51" spans="1:32" ht="409.5">
      <c r="A51" s="177" t="s">
        <v>161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</row>
    <row r="52" spans="1:32"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:32">
      <c r="C53" s="165"/>
    </row>
    <row r="56" spans="1:32" ht="19.5">
      <c r="C56" s="80"/>
    </row>
    <row r="57" spans="1:32" ht="19.5">
      <c r="C57" s="80"/>
    </row>
    <row r="58" spans="1:32" ht="19.5">
      <c r="C58" s="80"/>
    </row>
    <row r="61" spans="1:32" ht="19.5">
      <c r="C61" s="80"/>
    </row>
    <row r="62" spans="1:32" ht="19.5">
      <c r="C62" s="80"/>
    </row>
  </sheetData>
  <mergeCells count="129">
    <mergeCell ref="A5:A7"/>
    <mergeCell ref="AE6:AE7"/>
    <mergeCell ref="AF6:AF7"/>
    <mergeCell ref="Y5:AB5"/>
    <mergeCell ref="Z4:AB4"/>
    <mergeCell ref="A29:L29"/>
    <mergeCell ref="A34:A36"/>
    <mergeCell ref="J34:K36"/>
    <mergeCell ref="A28:L28"/>
    <mergeCell ref="B23:L23"/>
    <mergeCell ref="B34:C36"/>
    <mergeCell ref="L34:U34"/>
    <mergeCell ref="B8:L8"/>
    <mergeCell ref="P36:Q36"/>
    <mergeCell ref="R36:S36"/>
    <mergeCell ref="T36:U36"/>
    <mergeCell ref="L35:M36"/>
    <mergeCell ref="H34:I36"/>
    <mergeCell ref="N6:N7"/>
    <mergeCell ref="O6:O7"/>
    <mergeCell ref="N35:O36"/>
    <mergeCell ref="F34:G36"/>
    <mergeCell ref="AA34:AF36"/>
    <mergeCell ref="AD33:AF33"/>
    <mergeCell ref="AA41:AF41"/>
    <mergeCell ref="T40:U40"/>
    <mergeCell ref="B48:G48"/>
    <mergeCell ref="W48:AA48"/>
    <mergeCell ref="M47:Q47"/>
    <mergeCell ref="M48:Q48"/>
    <mergeCell ref="V40:Z40"/>
    <mergeCell ref="R41:S41"/>
    <mergeCell ref="H41:I41"/>
    <mergeCell ref="L41:M41"/>
    <mergeCell ref="N41:O41"/>
    <mergeCell ref="B47:G47"/>
    <mergeCell ref="W47:AA47"/>
    <mergeCell ref="T41:U41"/>
    <mergeCell ref="V41:Z41"/>
    <mergeCell ref="J41:K41"/>
    <mergeCell ref="P41:Q41"/>
    <mergeCell ref="F41:G41"/>
    <mergeCell ref="A41:E41"/>
    <mergeCell ref="P40:Q40"/>
    <mergeCell ref="F40:G40"/>
    <mergeCell ref="B40:C40"/>
    <mergeCell ref="R40:S40"/>
    <mergeCell ref="H40:I40"/>
    <mergeCell ref="AD4:AF4"/>
    <mergeCell ref="Q5:T5"/>
    <mergeCell ref="V34:Z36"/>
    <mergeCell ref="F38:G38"/>
    <mergeCell ref="AA38:AF38"/>
    <mergeCell ref="AA37:AF37"/>
    <mergeCell ref="AD6:AD7"/>
    <mergeCell ref="W6:W7"/>
    <mergeCell ref="X6:X7"/>
    <mergeCell ref="AC6:AC7"/>
    <mergeCell ref="AC5:AF5"/>
    <mergeCell ref="U5:X5"/>
    <mergeCell ref="Y6:Y7"/>
    <mergeCell ref="Z6:Z7"/>
    <mergeCell ref="AA6:AA7"/>
    <mergeCell ref="AB6:AB7"/>
    <mergeCell ref="S6:S7"/>
    <mergeCell ref="B19:L19"/>
    <mergeCell ref="B25:L25"/>
    <mergeCell ref="B26:L26"/>
    <mergeCell ref="M6:M7"/>
    <mergeCell ref="B10:L10"/>
    <mergeCell ref="T6:T7"/>
    <mergeCell ref="V6:V7"/>
    <mergeCell ref="B16:L16"/>
    <mergeCell ref="V38:Z38"/>
    <mergeCell ref="R37:S37"/>
    <mergeCell ref="T38:U38"/>
    <mergeCell ref="T37:U37"/>
    <mergeCell ref="B37:C37"/>
    <mergeCell ref="F37:G37"/>
    <mergeCell ref="R38:S38"/>
    <mergeCell ref="P37:Q37"/>
    <mergeCell ref="J37:K37"/>
    <mergeCell ref="V37:Z37"/>
    <mergeCell ref="H37:I37"/>
    <mergeCell ref="D37:E37"/>
    <mergeCell ref="R6:R7"/>
    <mergeCell ref="U6:U7"/>
    <mergeCell ref="B18:L18"/>
    <mergeCell ref="M5:P5"/>
    <mergeCell ref="P6:P7"/>
    <mergeCell ref="B9:L9"/>
    <mergeCell ref="J40:K40"/>
    <mergeCell ref="B14:L14"/>
    <mergeCell ref="B17:L17"/>
    <mergeCell ref="B15:L15"/>
    <mergeCell ref="D40:E40"/>
    <mergeCell ref="L40:M40"/>
    <mergeCell ref="N40:O40"/>
    <mergeCell ref="Q6:Q7"/>
    <mergeCell ref="D38:E38"/>
    <mergeCell ref="B13:L13"/>
    <mergeCell ref="B11:L11"/>
    <mergeCell ref="B12:L12"/>
    <mergeCell ref="B24:L24"/>
    <mergeCell ref="B27:L27"/>
    <mergeCell ref="B38:C38"/>
    <mergeCell ref="P38:Q38"/>
    <mergeCell ref="B5:L7"/>
    <mergeCell ref="D34:E36"/>
    <mergeCell ref="AA40:AF40"/>
    <mergeCell ref="L37:M37"/>
    <mergeCell ref="N37:O37"/>
    <mergeCell ref="L38:M38"/>
    <mergeCell ref="N38:O38"/>
    <mergeCell ref="J38:K38"/>
    <mergeCell ref="B22:L22"/>
    <mergeCell ref="P35:U35"/>
    <mergeCell ref="B20:L20"/>
    <mergeCell ref="B21:L21"/>
    <mergeCell ref="H38:I38"/>
    <mergeCell ref="D39:E39"/>
    <mergeCell ref="V39:Z39"/>
    <mergeCell ref="AA39:AF39"/>
    <mergeCell ref="R39:S39"/>
    <mergeCell ref="T39:U39"/>
    <mergeCell ref="F39:G39"/>
    <mergeCell ref="H39:I39"/>
    <mergeCell ref="J39:K39"/>
    <mergeCell ref="P39:Q39"/>
  </mergeCells>
  <phoneticPr fontId="3" type="noConversion"/>
  <pageMargins left="0.59055118110236227" right="0.59055118110236227" top="0.98425196850393704" bottom="0.59055118110236227" header="0" footer="0"/>
  <pageSetup paperSize="9" scale="35" orientation="landscape" r:id="rId1"/>
  <headerFooter alignWithMargins="0"/>
  <ignoredErrors>
    <ignoredError sqref="F41:U41 M28:O28 U19 Y20:AA20 Y18:AA18 W19" formulaRange="1"/>
    <ignoredError sqref="U22 U18 AB18:AF18 AB20:AF20 U20 X19:AF19 W18:X18 W20:X20" evalError="1" formulaRange="1"/>
    <ignoredError sqref="P20:P22 P29 T21:U21 T29:X29 AB21:AF22 AB9:AF9 T9:X9 P9 P10:U10 W10:AH10 AB11:AF13 T11:X11 P11:P13 P14:U17 T22 V22:X22 AB29:AF29 AF28 T18 P18 T20 W21:X21 T13:U13 T12 W27:AF27 T23:U24 P19:T19 W26:AI26 AG13:AH17 P25:U27 W25:AF25 W14:AF17 W12:X13 W23:X24 P23:P24 AB23:AF24" evalError="1"/>
    <ignoredError sqref="Y28:Z28 Q28:S28" formula="1" formulaRange="1"/>
    <ignoredError sqref="T28:V28 P28 X28" evalError="1" formula="1" formulaRange="1"/>
    <ignoredError sqref="AB28:AD28" evalError="1" formula="1"/>
    <ignoredError sqref="AA2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tabSelected="1" view="pageBreakPreview" zoomScale="60" zoomScaleNormal="75" workbookViewId="0">
      <selection activeCell="Q29" sqref="Q29"/>
    </sheetView>
  </sheetViews>
  <sheetFormatPr defaultRowHeight="12.75"/>
  <cols>
    <col min="1" max="1" width="39.42578125" style="81" customWidth="1"/>
    <col min="2" max="2" width="12.85546875" style="81" customWidth="1"/>
    <col min="3" max="3" width="19.7109375" style="81" customWidth="1"/>
    <col min="4" max="4" width="19" style="81" customWidth="1"/>
    <col min="5" max="6" width="18.140625" style="81" customWidth="1"/>
    <col min="7" max="7" width="18.28515625" style="81" customWidth="1"/>
    <col min="8" max="8" width="18.7109375" style="81" customWidth="1"/>
    <col min="9" max="16384" width="9.140625" style="81"/>
  </cols>
  <sheetData>
    <row r="2" spans="1:8" ht="31.5" customHeight="1">
      <c r="G2" s="374" t="s">
        <v>172</v>
      </c>
      <c r="H2" s="374"/>
    </row>
    <row r="3" spans="1:8" ht="32.25" customHeight="1">
      <c r="A3" s="306" t="s">
        <v>190</v>
      </c>
      <c r="B3" s="306"/>
      <c r="C3" s="306"/>
      <c r="D3" s="306"/>
      <c r="E3" s="306"/>
      <c r="F3" s="306"/>
      <c r="G3" s="306"/>
      <c r="H3" s="306"/>
    </row>
    <row r="4" spans="1:8" ht="28.5" customHeight="1">
      <c r="A4" s="375" t="s">
        <v>185</v>
      </c>
      <c r="B4" s="375"/>
      <c r="C4" s="375"/>
      <c r="D4" s="375"/>
      <c r="E4" s="375"/>
      <c r="F4" s="375"/>
      <c r="G4" s="375"/>
      <c r="H4" s="375"/>
    </row>
    <row r="5" spans="1:8" ht="45.75" customHeight="1">
      <c r="A5" s="376" t="s">
        <v>99</v>
      </c>
      <c r="B5" s="281" t="s">
        <v>7</v>
      </c>
      <c r="C5" s="281" t="s">
        <v>191</v>
      </c>
      <c r="D5" s="281"/>
      <c r="E5" s="279" t="s">
        <v>303</v>
      </c>
      <c r="F5" s="279"/>
      <c r="G5" s="279"/>
      <c r="H5" s="279"/>
    </row>
    <row r="6" spans="1:8" ht="65.25" customHeight="1">
      <c r="A6" s="377"/>
      <c r="B6" s="281"/>
      <c r="C6" s="176" t="s">
        <v>282</v>
      </c>
      <c r="D6" s="176" t="s">
        <v>314</v>
      </c>
      <c r="E6" s="63" t="s">
        <v>93</v>
      </c>
      <c r="F6" s="63" t="s">
        <v>89</v>
      </c>
      <c r="G6" s="64" t="s">
        <v>96</v>
      </c>
      <c r="H6" s="64" t="s">
        <v>97</v>
      </c>
    </row>
    <row r="7" spans="1:8" ht="30" customHeight="1">
      <c r="A7" s="82">
        <v>1</v>
      </c>
      <c r="B7" s="63">
        <v>2</v>
      </c>
      <c r="C7" s="82">
        <v>3</v>
      </c>
      <c r="D7" s="63">
        <v>4</v>
      </c>
      <c r="E7" s="82">
        <v>5</v>
      </c>
      <c r="F7" s="63">
        <v>6</v>
      </c>
      <c r="G7" s="82">
        <v>7</v>
      </c>
      <c r="H7" s="63">
        <v>8</v>
      </c>
    </row>
    <row r="8" spans="1:8" ht="28.5" customHeight="1">
      <c r="A8" s="378" t="s">
        <v>217</v>
      </c>
      <c r="B8" s="379"/>
      <c r="C8" s="379"/>
      <c r="D8" s="379"/>
      <c r="E8" s="379"/>
      <c r="F8" s="379"/>
      <c r="G8" s="379"/>
      <c r="H8" s="380"/>
    </row>
    <row r="9" spans="1:8" ht="59.25" customHeight="1">
      <c r="A9" s="107" t="s">
        <v>163</v>
      </c>
      <c r="B9" s="108">
        <v>6000</v>
      </c>
      <c r="C9" s="174">
        <f>SUM(C11:C12)</f>
        <v>0</v>
      </c>
      <c r="D9" s="109">
        <f>SUM(D11:D12)</f>
        <v>0</v>
      </c>
      <c r="E9" s="109">
        <f>SUM(E11:E12)</f>
        <v>0</v>
      </c>
      <c r="F9" s="109">
        <f>SUM(F11:F12)</f>
        <v>0</v>
      </c>
      <c r="G9" s="109">
        <f>F9-E9</f>
        <v>0</v>
      </c>
      <c r="H9" s="204" t="e">
        <f>(F9/E9)*100</f>
        <v>#DIV/0!</v>
      </c>
    </row>
    <row r="10" spans="1:8" ht="39.75" customHeight="1">
      <c r="A10" s="303" t="s">
        <v>164</v>
      </c>
      <c r="B10" s="381"/>
      <c r="C10" s="381"/>
      <c r="D10" s="381"/>
      <c r="E10" s="381"/>
      <c r="F10" s="381"/>
      <c r="G10" s="381"/>
      <c r="H10" s="382"/>
    </row>
    <row r="11" spans="1:8" ht="81" customHeight="1">
      <c r="A11" s="110" t="s">
        <v>241</v>
      </c>
      <c r="B11" s="108">
        <v>6010</v>
      </c>
      <c r="C11" s="111">
        <v>0</v>
      </c>
      <c r="D11" s="111">
        <v>0</v>
      </c>
      <c r="E11" s="111">
        <v>0</v>
      </c>
      <c r="F11" s="111">
        <v>0</v>
      </c>
      <c r="G11" s="109">
        <f>F11-E11</f>
        <v>0</v>
      </c>
      <c r="H11" s="117" t="e">
        <f>(F11/E11)*100</f>
        <v>#DIV/0!</v>
      </c>
    </row>
    <row r="12" spans="1:8" ht="63.75" customHeight="1">
      <c r="A12" s="110" t="s">
        <v>165</v>
      </c>
      <c r="B12" s="112">
        <v>6020</v>
      </c>
      <c r="C12" s="111"/>
      <c r="D12" s="111"/>
      <c r="E12" s="111"/>
      <c r="F12" s="111"/>
      <c r="G12" s="111"/>
      <c r="H12" s="117" t="e">
        <f>(F12/E12)*100</f>
        <v>#DIV/0!</v>
      </c>
    </row>
    <row r="13" spans="1:8" ht="13.5" customHeight="1">
      <c r="A13" s="83"/>
      <c r="B13" s="84"/>
      <c r="C13" s="85"/>
      <c r="D13" s="85"/>
      <c r="E13" s="85"/>
      <c r="F13" s="85"/>
      <c r="G13" s="85"/>
      <c r="H13" s="86"/>
    </row>
    <row r="14" spans="1:8" ht="41.25" customHeight="1">
      <c r="A14" s="387" t="s">
        <v>327</v>
      </c>
      <c r="B14" s="388"/>
      <c r="C14" s="384" t="s">
        <v>87</v>
      </c>
      <c r="D14" s="384"/>
      <c r="E14" s="87"/>
      <c r="F14" s="385" t="s">
        <v>325</v>
      </c>
      <c r="G14" s="386"/>
      <c r="H14" s="386"/>
    </row>
    <row r="15" spans="1:8" ht="18.75">
      <c r="A15" s="205" t="s">
        <v>45</v>
      </c>
      <c r="B15" s="57"/>
      <c r="C15" s="383" t="s">
        <v>46</v>
      </c>
      <c r="D15" s="383"/>
      <c r="E15" s="57"/>
      <c r="F15" s="316" t="s">
        <v>113</v>
      </c>
      <c r="G15" s="316"/>
      <c r="H15" s="316"/>
    </row>
    <row r="16" spans="1:8">
      <c r="A16" s="88"/>
      <c r="B16" s="88"/>
      <c r="C16" s="88"/>
      <c r="D16" s="88"/>
      <c r="E16" s="88"/>
      <c r="F16" s="88"/>
      <c r="G16" s="88"/>
      <c r="H16" s="88"/>
    </row>
    <row r="17" spans="1:8">
      <c r="A17" s="88"/>
      <c r="B17" s="88"/>
      <c r="C17" s="88"/>
      <c r="D17" s="88"/>
      <c r="E17" s="88"/>
      <c r="F17" s="88"/>
      <c r="G17" s="88"/>
      <c r="H17" s="88"/>
    </row>
    <row r="18" spans="1:8" ht="3" customHeight="1">
      <c r="A18" s="88"/>
      <c r="B18" s="88"/>
      <c r="C18" s="88"/>
      <c r="D18" s="88"/>
      <c r="E18" s="88"/>
      <c r="F18" s="88"/>
      <c r="G18" s="88"/>
      <c r="H18" s="88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" footer="0"/>
  <pageSetup paperSize="9" scale="80" orientation="landscape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2025-08-04T10:52:51Z</cp:lastPrinted>
  <dcterms:created xsi:type="dcterms:W3CDTF">2003-03-13T16:00:22Z</dcterms:created>
  <dcterms:modified xsi:type="dcterms:W3CDTF">2025-08-04T10:53:39Z</dcterms:modified>
</cp:coreProperties>
</file>